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4460" tabRatio="900" activeTab="11"/>
  </bookViews>
  <sheets>
    <sheet name="Brīvības 6_Malta" sheetId="1" r:id="rId1"/>
    <sheet name="BŪVN.KOPTĀME" sheetId="2" r:id="rId2"/>
    <sheet name="1-BD" sheetId="3" r:id="rId3"/>
    <sheet name="Demontāžās darbi" sheetId="4" r:id="rId4"/>
    <sheet name="S" sheetId="5" r:id="rId5"/>
    <sheet name="GR" sheetId="6" r:id="rId6"/>
    <sheet name="LD" sheetId="7" r:id="rId7"/>
    <sheet name="KĀ" sheetId="8" r:id="rId8"/>
    <sheet name="IeA" sheetId="9" r:id="rId9"/>
    <sheet name="ĀA" sheetId="10" r:id="rId10"/>
    <sheet name="Būvlaukumu aprīkošana" sheetId="11" r:id="rId11"/>
    <sheet name="DD" sheetId="12" r:id="rId12"/>
    <sheet name="Ū1" sheetId="13" r:id="rId13"/>
    <sheet name="KŪ" sheetId="14" r:id="rId14"/>
    <sheet name="K1" sheetId="15" r:id="rId15"/>
    <sheet name="APK" sheetId="16" r:id="rId16"/>
    <sheet name="EL" sheetId="17" r:id="rId17"/>
    <sheet name="UAS" sheetId="18" r:id="rId18"/>
    <sheet name="DAT" sheetId="19" r:id="rId19"/>
    <sheet name="APS" sheetId="20" r:id="rId20"/>
  </sheets>
  <definedNames>
    <definedName name="_xlnm.Print_Area" localSheetId="2">'1-BD'!$A$1:$H$40</definedName>
    <definedName name="_xlnm.Print_Area" localSheetId="15">'APK'!$A$1:$Q$69</definedName>
    <definedName name="_xlnm.Print_Area" localSheetId="19">'APS'!$A$1:$Q$43</definedName>
    <definedName name="_xlnm.Print_Area" localSheetId="9">'ĀA'!$A$1:$P$64</definedName>
    <definedName name="_xlnm.Print_Area" localSheetId="0">'Brīvības 6_Malta'!#REF!</definedName>
    <definedName name="_xlnm.Print_Area" localSheetId="18">'DAT'!$A$1:$Q$87</definedName>
    <definedName name="_xlnm.Print_Area" localSheetId="11">'DD'!$A$1:$P$41</definedName>
    <definedName name="_xlnm.Print_Area" localSheetId="3">'Demontāžās darbi'!$A$1:$P$41</definedName>
    <definedName name="_xlnm.Print_Area" localSheetId="16">'EL'!$A$1:$Q$95</definedName>
    <definedName name="_xlnm.Print_Area" localSheetId="5">'GR'!$A$1:$P$34</definedName>
    <definedName name="_xlnm.Print_Area" localSheetId="8">'IeA'!$A$1:$P$28</definedName>
    <definedName name="_xlnm.Print_Area" localSheetId="14">'K1'!$A$1:$P$40</definedName>
    <definedName name="_xlnm.Print_Area" localSheetId="7">'KĀ'!$A$1:$P$22</definedName>
    <definedName name="_xlnm.Print_Area" localSheetId="13">'KŪ'!$A$1:$P$34</definedName>
    <definedName name="_xlnm.Print_Area" localSheetId="6">'LD'!$A$1:$P$37</definedName>
    <definedName name="_xlnm.Print_Area" localSheetId="4">'S'!$A$1:$P$30</definedName>
    <definedName name="_xlnm.Print_Area" localSheetId="17">'UAS'!$A$1:$Q$44</definedName>
    <definedName name="_xlnm.Print_Area" localSheetId="12">'Ū1'!$A$1:$P$42</definedName>
    <definedName name="_xlnm.Print_Titles" localSheetId="2">'1-BD'!$8:$10</definedName>
    <definedName name="_xlnm.Print_Titles" localSheetId="15">'APK'!$9:$11</definedName>
    <definedName name="_xlnm.Print_Titles" localSheetId="19">'APS'!$9:$10</definedName>
    <definedName name="_xlnm.Print_Titles" localSheetId="9">'ĀA'!$9:$12</definedName>
    <definedName name="_xlnm.Print_Titles" localSheetId="18">'DAT'!$9:$11</definedName>
    <definedName name="_xlnm.Print_Titles" localSheetId="11">'DD'!$9:$10</definedName>
    <definedName name="_xlnm.Print_Titles" localSheetId="16">'EL'!$10:$12</definedName>
    <definedName name="_xlnm.Print_Titles" localSheetId="5">'GR'!$9:$10</definedName>
    <definedName name="_xlnm.Print_Titles" localSheetId="8">'IeA'!$9:$11</definedName>
    <definedName name="_xlnm.Print_Titles" localSheetId="14">'K1'!$9:$11</definedName>
    <definedName name="_xlnm.Print_Titles" localSheetId="7">'KĀ'!$9:$10</definedName>
    <definedName name="_xlnm.Print_Titles" localSheetId="13">'KŪ'!$9:$12</definedName>
    <definedName name="_xlnm.Print_Titles" localSheetId="6">'LD'!$9:$11</definedName>
    <definedName name="_xlnm.Print_Titles" localSheetId="4">'S'!$9:$11</definedName>
    <definedName name="_xlnm.Print_Titles" localSheetId="17">'UAS'!$9:$11</definedName>
    <definedName name="_xlnm.Print_Titles" localSheetId="12">'Ū1'!$9:$11</definedName>
  </definedNames>
  <calcPr fullCalcOnLoad="1"/>
</workbook>
</file>

<file path=xl/sharedStrings.xml><?xml version="1.0" encoding="utf-8"?>
<sst xmlns="http://schemas.openxmlformats.org/spreadsheetml/2006/main" count="1826" uniqueCount="708">
  <si>
    <t>Piezīmes/ ražotājs/ marka</t>
  </si>
  <si>
    <t>TELEKOMUNIKĀCIJU UN DATORU TĪKLI</t>
  </si>
  <si>
    <t>KOPĀ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</si>
  <si>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</si>
  <si>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</si>
  <si>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</si>
  <si>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</si>
  <si>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</si>
  <si>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</si>
  <si>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</si>
  <si>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</si>
  <si>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</si>
  <si>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</si>
  <si>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</si>
  <si>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</si>
  <si>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</si>
  <si>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</si>
  <si>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</si>
  <si>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</si>
  <si>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</si>
  <si>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Nr.</t>
  </si>
  <si>
    <t>Objekta nosaukums</t>
  </si>
  <si>
    <t>PAVISAM BŪVNIECĪBAS IZMAKSAS</t>
  </si>
  <si>
    <t>Sastādīja</t>
  </si>
  <si>
    <t>Pārbaudīja</t>
  </si>
  <si>
    <t>t.sk. darba aizsardzībai</t>
  </si>
  <si>
    <t>PVN 21%</t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</si>
  <si>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</si>
  <si>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</si>
  <si>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</si>
  <si>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</si>
  <si>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</si>
  <si>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</si>
  <si>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</si>
  <si>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</si>
  <si>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</si>
  <si>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</si>
  <si>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</si>
  <si>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DEMONTĀŽAS DARBI</t>
  </si>
  <si>
    <r>
      <t>m</t>
    </r>
    <r>
      <rPr>
        <vertAlign val="superscript"/>
        <sz val="10"/>
        <rFont val="Arial"/>
        <family val="2"/>
      </rPr>
      <t>3</t>
    </r>
  </si>
  <si>
    <t>Mūra starpsienu demontāža (b=120mm)</t>
  </si>
  <si>
    <r>
      <t>m</t>
    </r>
    <r>
      <rPr>
        <vertAlign val="superscript"/>
        <sz val="10"/>
        <rFont val="Arial"/>
        <family val="2"/>
      </rPr>
      <t>2</t>
    </r>
  </si>
  <si>
    <t>gb.</t>
  </si>
  <si>
    <t>Esošo ailu aizmūrēšana starpsienās ar vieglbetona blokiem</t>
  </si>
  <si>
    <t>Jaunu ailu ierīkošana esošās starpsienās</t>
  </si>
  <si>
    <t>Logu bloku demontāža saskaņā ar ailu aizpildījuma specifikāciju</t>
  </si>
  <si>
    <t>DAŽĀDI DARBI</t>
  </si>
  <si>
    <t>Kods</t>
  </si>
  <si>
    <t>02-00000</t>
  </si>
  <si>
    <t>05-00000</t>
  </si>
  <si>
    <t xml:space="preserve"> 1.1</t>
  </si>
  <si>
    <t xml:space="preserve"> 1.2</t>
  </si>
  <si>
    <t>m</t>
  </si>
  <si>
    <t xml:space="preserve"> 2.1</t>
  </si>
  <si>
    <t>08-00000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</si>
  <si>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</si>
  <si>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</si>
  <si>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</si>
  <si>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</si>
  <si>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</si>
  <si>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</si>
  <si>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</si>
  <si>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LOGI</t>
  </si>
  <si>
    <t>DURVIS</t>
  </si>
  <si>
    <t>12-00000</t>
  </si>
  <si>
    <t>GRĪDAS G-1</t>
  </si>
  <si>
    <t xml:space="preserve"> 3.1</t>
  </si>
  <si>
    <t>GRĪDAS G-2</t>
  </si>
  <si>
    <t>13-00000</t>
  </si>
  <si>
    <t xml:space="preserve"> 3.2</t>
  </si>
  <si>
    <t>GRĪDAS G-3</t>
  </si>
  <si>
    <t>GRĪDAS G-4</t>
  </si>
  <si>
    <t>GRĪDAS G-6</t>
  </si>
  <si>
    <t>kpl.</t>
  </si>
  <si>
    <t>APKURE</t>
  </si>
  <si>
    <t>Paceļams roku balsts, stiprināms sienā</t>
  </si>
  <si>
    <t>ELEKTROAPGĀDE UN APGAISMOJUMS</t>
  </si>
  <si>
    <t>UAS SISTĒMA</t>
  </si>
  <si>
    <t>Demontāžas darbi</t>
  </si>
  <si>
    <t>gb</t>
  </si>
  <si>
    <t xml:space="preserve">Tāme sastādīta: </t>
  </si>
  <si>
    <t xml:space="preserve">Materiālu, būvgružu transporta izdevumi </t>
  </si>
  <si>
    <t>Kopsavilkuma aprēķini pa darbu vai konstruktīvo elementu veidiem</t>
  </si>
  <si>
    <t>Lokālā tāme 1-2</t>
  </si>
  <si>
    <t>Starpsienu izbūve</t>
  </si>
  <si>
    <t>Tāme Nr. 1-1</t>
  </si>
  <si>
    <t>Tāme Nr. 1-2</t>
  </si>
  <si>
    <t>STARPSIENU IZBŪVE</t>
  </si>
  <si>
    <t>Lokālā tāme Nr.1-3</t>
  </si>
  <si>
    <t>GRĪDAS IZBŪVE</t>
  </si>
  <si>
    <t>Tāme Nr. 1-3</t>
  </si>
  <si>
    <t>Lokālā tāme Nr.1-4</t>
  </si>
  <si>
    <t>LOGU, DURVJU IZBŪVE</t>
  </si>
  <si>
    <t>Tāme Nr. 1-4</t>
  </si>
  <si>
    <t>GRĪDU IZBŪVE</t>
  </si>
  <si>
    <t>Lokālā tāme Nr. 1-5</t>
  </si>
  <si>
    <t xml:space="preserve"> Tāme Nr.1-5</t>
  </si>
  <si>
    <t>Lokālā tāme nr.1-6</t>
  </si>
  <si>
    <t>IEKŠĒJIE APDARES DARBI</t>
  </si>
  <si>
    <t>Tāme Nr. 1-6</t>
  </si>
  <si>
    <t>IEKŠĒJIE  APDARES DARBI</t>
  </si>
  <si>
    <t>Lokālā tāme Nr.1-7</t>
  </si>
  <si>
    <t>ĀRĒJIE APDARES DARBI</t>
  </si>
  <si>
    <t>Tāme Nr. 1-7</t>
  </si>
  <si>
    <t>Tāme Nr. 1-8</t>
  </si>
  <si>
    <t>Tāme Nr.2-1</t>
  </si>
  <si>
    <t>Lokālā tāme nr.2-1</t>
  </si>
  <si>
    <t>ŪDENSVADS  Ū 1</t>
  </si>
  <si>
    <t>ŪDENSVADS  Ū1</t>
  </si>
  <si>
    <t>Lokālā tāme Nr.2-2</t>
  </si>
  <si>
    <t>KARSTĀ ŪDENS ŪDENSVADS  K3</t>
  </si>
  <si>
    <t>Tāme Nr. 2-2</t>
  </si>
  <si>
    <t>Lokālā Tāme Nr. 2-3</t>
  </si>
  <si>
    <t>SADZĪVES NOTEKŪDEŅU KANALIZĀCIJA</t>
  </si>
  <si>
    <t>Tāme Nr. 2-3</t>
  </si>
  <si>
    <t>Lokālā tāme Nr.2-7</t>
  </si>
  <si>
    <t>Tāme Nr.2-7</t>
  </si>
  <si>
    <t>Tāme Nr. 2-8</t>
  </si>
  <si>
    <t>Lokālā Tāme Nr.2-8</t>
  </si>
  <si>
    <t>Tāme Nr.2-9</t>
  </si>
  <si>
    <t>Lokālā tāme Nr.2-9</t>
  </si>
  <si>
    <t>Lokālā tāme Nr.2-10</t>
  </si>
  <si>
    <t>Tāme Nr.2-10</t>
  </si>
  <si>
    <t>Tāme Nr.2-13</t>
  </si>
  <si>
    <t>Lokālā tāme Nr.2-13</t>
  </si>
  <si>
    <t>APSARDZES SIGNALIZĀCIJAS SISTĒMAS</t>
  </si>
  <si>
    <t>Lokālā tāme Nr.1-8</t>
  </si>
  <si>
    <t xml:space="preserve">SADZĪVES  NOTEKŪDEŅU KANALIZĀCIJA  </t>
  </si>
  <si>
    <t>7.1.</t>
  </si>
  <si>
    <t>Metālistu iela 2, Rēzekne</t>
  </si>
  <si>
    <t>Esošo iekšsienu apdares flīžu demontāža</t>
  </si>
  <si>
    <t>Izlīdzinoša javas kārta 30 mm biezumā</t>
  </si>
  <si>
    <t>5.</t>
  </si>
  <si>
    <t>3.</t>
  </si>
  <si>
    <t>3.3</t>
  </si>
  <si>
    <t>4.1</t>
  </si>
  <si>
    <t>4.2</t>
  </si>
  <si>
    <t>4.3</t>
  </si>
  <si>
    <t>2.2</t>
  </si>
  <si>
    <t>2.3</t>
  </si>
  <si>
    <t>6.</t>
  </si>
  <si>
    <t>6.1</t>
  </si>
  <si>
    <t>6.2</t>
  </si>
  <si>
    <t>Esošās durvju ailas paplatināšana</t>
  </si>
  <si>
    <t>Esošo skārda lāseņu demontāža</t>
  </si>
  <si>
    <t>Esošās santehnikas demontāža</t>
  </si>
  <si>
    <t>Iekštelpu atbrīvošana no esošajām mēbelēm, sienas koka apdares demotāža</t>
  </si>
  <si>
    <t>08-0000</t>
  </si>
  <si>
    <t>2.</t>
  </si>
  <si>
    <t xml:space="preserve">3.1 </t>
  </si>
  <si>
    <t>1.3.</t>
  </si>
  <si>
    <t>1.4.</t>
  </si>
  <si>
    <t>1.5.</t>
  </si>
  <si>
    <r>
      <t>m</t>
    </r>
    <r>
      <rPr>
        <vertAlign val="superscript"/>
        <sz val="10"/>
        <rFont val="Arial"/>
        <family val="2"/>
      </rPr>
      <t>2</t>
    </r>
  </si>
  <si>
    <t>1.</t>
  </si>
  <si>
    <t>IEKŠSIENU APDARE</t>
  </si>
  <si>
    <t>1.1.</t>
  </si>
  <si>
    <t>1.2.</t>
  </si>
  <si>
    <t>GRIESTU APDARE</t>
  </si>
  <si>
    <r>
      <t>m</t>
    </r>
    <r>
      <rPr>
        <vertAlign val="superscript"/>
        <sz val="9"/>
        <rFont val="Arial"/>
        <family val="2"/>
      </rPr>
      <t>2</t>
    </r>
  </si>
  <si>
    <t>2.1.</t>
  </si>
  <si>
    <t>2.2.</t>
  </si>
  <si>
    <t>ĀRSIENAS</t>
  </si>
  <si>
    <t>4.</t>
  </si>
  <si>
    <t xml:space="preserve">gb. </t>
  </si>
  <si>
    <t>Kantains lietus ūdens teknes gals, 120x55mm</t>
  </si>
  <si>
    <t>7.</t>
  </si>
  <si>
    <t>8.</t>
  </si>
  <si>
    <t>Keramiskās sienas flīzes, Rako Color one (198x398), WAAMB104 h=1,8m</t>
  </si>
  <si>
    <t>2.3.</t>
  </si>
  <si>
    <t>Metāla marga,h=1,5m, ar vertikālajiem balstiem &lt;100mm attālumā, ar koka rokturi un papildus rokturi 0,7 un 0,9m augstumā, ar visiem stirpinājumiem</t>
  </si>
  <si>
    <t>3.1.</t>
  </si>
  <si>
    <t>3.2.</t>
  </si>
  <si>
    <t>4.1.</t>
  </si>
  <si>
    <t>5.1.</t>
  </si>
  <si>
    <t>5.2.</t>
  </si>
  <si>
    <t>6.1.</t>
  </si>
  <si>
    <t>8.1.</t>
  </si>
  <si>
    <t>8.2.</t>
  </si>
  <si>
    <t>8.3.</t>
  </si>
  <si>
    <t>8.4.</t>
  </si>
  <si>
    <t>8.5.</t>
  </si>
  <si>
    <t>Polikarbonāta jumtiņi virs pagalma ieejām, ar stiprinājumiem</t>
  </si>
  <si>
    <t xml:space="preserve">m </t>
  </si>
  <si>
    <t>31-0000</t>
  </si>
  <si>
    <t>Ģeotekstils</t>
  </si>
  <si>
    <t>Asfalta segums 60+40mm</t>
  </si>
  <si>
    <t>Dolimīta šķembas 300mm biezumā</t>
  </si>
  <si>
    <t>Smilts slānis 400mm biezumā</t>
  </si>
  <si>
    <t>Betona bruģis 240x60x80mm</t>
  </si>
  <si>
    <t>Rupja grants 50mm</t>
  </si>
  <si>
    <t>Smalkas šķembas (20-40mm) 150mm biezumā</t>
  </si>
  <si>
    <t>Smilts slānis 300mm biezumā</t>
  </si>
  <si>
    <t>Ārpusē. iebūvējamais kājslauķis Forbo Nuway connect closed with ultragrip rubber inserts, 1,7x1,2m, biezums 17mm</t>
  </si>
  <si>
    <t>Iekšpusē. iebūvējamais kājslauķis Forbo Nuway connect closed with bristle &amp; coral classic inserts, 1,2x0,8m, biezums 17mm</t>
  </si>
  <si>
    <t>m2</t>
  </si>
  <si>
    <t>gab.</t>
  </si>
  <si>
    <t>vieta</t>
  </si>
  <si>
    <t>17-00000</t>
  </si>
  <si>
    <t>kpl</t>
  </si>
  <si>
    <t>Radiatoru sienas stiprinājumi</t>
  </si>
  <si>
    <t>Caurumu urbšana cauruļu montāžai</t>
  </si>
  <si>
    <t>Lodveida ventilis Dn20</t>
  </si>
  <si>
    <t>Cauruļvadu fasondaļas (savienojumi, pārejas, veigabali)</t>
  </si>
  <si>
    <t>Hidrauliskās pārbaudes darbi</t>
  </si>
  <si>
    <t>Ieregulēšanas darbi</t>
  </si>
  <si>
    <t>Izpilddokumentācijas izstrāde</t>
  </si>
  <si>
    <r>
      <t>Tāmes tiešās izmaksas</t>
    </r>
    <r>
      <rPr>
        <i/>
        <sz val="11"/>
        <rFont val="Arial"/>
        <family val="2"/>
      </rPr>
      <t xml:space="preserve"> euro</t>
    </r>
    <r>
      <rPr>
        <sz val="11"/>
        <rFont val="Arial"/>
        <family val="2"/>
      </rPr>
      <t xml:space="preserve"> bez PVN:</t>
    </r>
  </si>
  <si>
    <t>2017.g.03.maijā</t>
  </si>
  <si>
    <t>kompl.</t>
  </si>
  <si>
    <t>Cauruļu stiprinājumi</t>
  </si>
  <si>
    <t>Marķēšanas materiāli</t>
  </si>
  <si>
    <t>Elektrokomutācijas kabeļu komplekts</t>
  </si>
  <si>
    <t>Siltuma mezgls</t>
  </si>
  <si>
    <t>Apkure</t>
  </si>
  <si>
    <t>Cauruļu veidgabali</t>
  </si>
  <si>
    <t>16-00000</t>
  </si>
  <si>
    <t>14-00000</t>
  </si>
  <si>
    <r>
      <t>Tāmes tiešās izmaksas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2"/>
      </rPr>
      <t xml:space="preserve"> bez PVN</t>
    </r>
  </si>
  <si>
    <t>Tas pats. Dn100mm</t>
  </si>
  <si>
    <t>Keramikas izlietne komplektā ar sifonu un stiprinājuma detaļām</t>
  </si>
  <si>
    <t>Nerūsējuša tērauda traps Dn50</t>
  </si>
  <si>
    <t>Tas pats, Dn20</t>
  </si>
  <si>
    <t>Tas pats, Dn32</t>
  </si>
  <si>
    <t>Lodveida ventilis Dn15</t>
  </si>
  <si>
    <t>Lokanie pievavi ūdenim L=400mm, Dn15</t>
  </si>
  <si>
    <t>Sistēmas hidrauliskā presēšana</t>
  </si>
  <si>
    <t>Sistēmas hlorēšana</t>
  </si>
  <si>
    <t>Pieslēgšana pie esošiem ūdensvada tīkliem</t>
  </si>
  <si>
    <t>Tas pats, Dn25</t>
  </si>
  <si>
    <t>Lodveida ventilis                        DN15</t>
  </si>
  <si>
    <t>Jaucējkrāns ar dušas sietiņu</t>
  </si>
  <si>
    <t>Lokanie pievadi ūdenim Dn15mm,  l=400mm</t>
  </si>
  <si>
    <t>SADZĪVES KANALIZĀCIJA K-1</t>
  </si>
  <si>
    <t>Izpilddokumentācijas sagatavošana</t>
  </si>
  <si>
    <t xml:space="preserve">                    KARSTĀ ŪDENS ŪDENSVADS  K3</t>
  </si>
  <si>
    <t>Esošo kanalizācijas cauruļvadu ar veidgabaliem demontāža</t>
  </si>
  <si>
    <t>Esošo ūdensvada cauruļvadu ar veidgabaliem demontāža</t>
  </si>
  <si>
    <t>Automātiskais atgaisotājs, Dn 15, Pneumatex .</t>
  </si>
  <si>
    <t>PVC caurules ūdensvada kārstam ūdenīm Pn10, Dn16x1,8mm  ar fasondaļām un stiprinājumiem</t>
  </si>
  <si>
    <t>Klozetpods invalīdiem komplektā ar skalošanas kasti, roku balstiem, lokanu pievienošanas šļuteni Dn15mm, L-30cm un stiprinājuma detaļām</t>
  </si>
  <si>
    <t xml:space="preserve"> Nr.p.k.</t>
  </si>
  <si>
    <t>Darba samaksas likme ((EUR)/h)</t>
  </si>
  <si>
    <t>Darba alga (EUR)</t>
  </si>
  <si>
    <t>Materiāli (EUR)</t>
  </si>
  <si>
    <t>Mehānismi (EUR)</t>
  </si>
  <si>
    <t>Kopā (EUR)</t>
  </si>
  <si>
    <t>Darba alga(EUR)</t>
  </si>
  <si>
    <t>Summa (EUR)</t>
  </si>
  <si>
    <t>kompl</t>
  </si>
  <si>
    <t>m3</t>
  </si>
  <si>
    <t>Kopā :</t>
  </si>
  <si>
    <t xml:space="preserve">Materiālu, grunts apmaiņas un būvgružu transporta izdevumi </t>
  </si>
  <si>
    <t>%</t>
  </si>
  <si>
    <t xml:space="preserve"> </t>
  </si>
  <si>
    <t xml:space="preserve">Tiešās izmaksas kopā : </t>
  </si>
  <si>
    <t>gab</t>
  </si>
  <si>
    <t>Siltuma detektors</t>
  </si>
  <si>
    <t>Āra sirēna / strobs</t>
  </si>
  <si>
    <t>Trauksmes poga</t>
  </si>
  <si>
    <t>16 izeju plate</t>
  </si>
  <si>
    <t>Ieeju/izeju plate</t>
  </si>
  <si>
    <t>Detektoru plate 2 cilpas</t>
  </si>
  <si>
    <t>Komunikāciju plate</t>
  </si>
  <si>
    <t>Sistēmas modulis un konf. Programma</t>
  </si>
  <si>
    <t>Akumulatoru skapis FX-BAT 4x17Ah komplektā ar akumulatoriem</t>
  </si>
  <si>
    <t>Releju modulis</t>
  </si>
  <si>
    <t>EMI-311/240</t>
  </si>
  <si>
    <t>PVC caurule D=20</t>
  </si>
  <si>
    <t>PIPELIFE</t>
  </si>
  <si>
    <t xml:space="preserve">Ugunsdrošs blīvējums </t>
  </si>
  <si>
    <t>Termoizplešanās ugunsdrošības putas CFS-F FX</t>
  </si>
  <si>
    <t>Ugunsizturīgas metāla skavas kabeļu stiprināšanai BAKS UDFE (iepakojumā 100gab.)</t>
  </si>
  <si>
    <t>Montāžas palīgmateriāli (savilces, kabeļu stiprināšanas materiāli, skrūves u.c.)</t>
  </si>
  <si>
    <t>UAS sistēmas programmēšanas darbi</t>
  </si>
  <si>
    <t>komp.</t>
  </si>
  <si>
    <t>Elektriskie mērījumi, izpilddokumentācijas sagatavošana</t>
  </si>
  <si>
    <t>Materiālu, būvgružu transporta izdevumi 5%</t>
  </si>
  <si>
    <t>48 portu komutators</t>
  </si>
  <si>
    <t>Montāžas palīgmateriāli (savilces, savienojumi, kabeļu stiprināšanas materiāli, dībeļi, skrūves u.c.)</t>
  </si>
  <si>
    <t>Mērījumi, izpilddokumentācija</t>
  </si>
  <si>
    <t>Magnētiskais kontakts</t>
  </si>
  <si>
    <t>Apsardzes sistēmas programmēšanas darbi</t>
  </si>
  <si>
    <t>19-00000</t>
  </si>
  <si>
    <t>EL sadalnes</t>
  </si>
  <si>
    <t>Kabeļi</t>
  </si>
  <si>
    <t>Slēdži/rozetes</t>
  </si>
  <si>
    <t>Apgaismojums</t>
  </si>
  <si>
    <t>Kabeļu nesošās konstrukcijas</t>
  </si>
  <si>
    <t>Zibensaizsardzība</t>
  </si>
  <si>
    <t xml:space="preserve">Esošās EL tīklu demontāža. </t>
  </si>
  <si>
    <t xml:space="preserve">Skatīt projekta EL-xx lapu un ievērot projektā dotos norādījumus. </t>
  </si>
  <si>
    <t>Citi materiāli un darbi</t>
  </si>
  <si>
    <t>Ugunsdrošais blīvējums</t>
  </si>
  <si>
    <t>Elektriskie mērījumi, izpilddokumentācija</t>
  </si>
  <si>
    <t>18-00000</t>
  </si>
  <si>
    <t>Tāmes tiešās izmaksas euro bez PVN</t>
  </si>
  <si>
    <t>Montāžas palīgmateriāli (savilces, kabeļu stiprinā-šanas materiāli,skrūves )</t>
  </si>
  <si>
    <t>Lokālā tāme Nr.1-1</t>
  </si>
  <si>
    <t>Metāla  profilu starpsiena ar dubultu riģipša plātņu apšuvumu, b=153</t>
  </si>
  <si>
    <t xml:space="preserve">Sastādīja:                </t>
  </si>
  <si>
    <t>Pārbaudīja:</t>
  </si>
  <si>
    <t>Sertifikāta Nr.</t>
  </si>
  <si>
    <t>Par kopējo summu,</t>
  </si>
  <si>
    <t xml:space="preserve"> euro</t>
  </si>
  <si>
    <t>Kopējā darbietilpība,</t>
  </si>
  <si>
    <t xml:space="preserve"> c/st</t>
  </si>
  <si>
    <t>10-00000</t>
  </si>
  <si>
    <t xml:space="preserve">APSTIPRINU </t>
  </si>
  <si>
    <t>________________________________________</t>
  </si>
  <si>
    <t>(pasūtītāja paraksts un tā atšifrējums)</t>
  </si>
  <si>
    <t>Z.v.</t>
  </si>
  <si>
    <t xml:space="preserve">                                Būvniecības koptāme</t>
  </si>
  <si>
    <t>Objekta izmaksas (EUR)</t>
  </si>
  <si>
    <t>2017.gada _______________</t>
  </si>
  <si>
    <t>Būvlaukumu aprīkošana</t>
  </si>
  <si>
    <t>Lokālā tāme Nr.1-9</t>
  </si>
  <si>
    <t>Tāme Nr. 1-9</t>
  </si>
  <si>
    <t>BŪVLAUKUMU APRĪKOŠANA</t>
  </si>
  <si>
    <t xml:space="preserve">Tāme sastādīta 2017.gada tirgus cenās, pamatojoties uz būvprojekta rasējumiem. </t>
  </si>
  <si>
    <t>3.8.8.1/9</t>
  </si>
  <si>
    <t xml:space="preserve">Pirmsskolas izglītības iestādes ēkas Rēzeknē, Metālistu ielā 2 atjaunošana
</t>
  </si>
  <si>
    <t>Tāme sastādīta: 2017.gada 19.maija</t>
  </si>
  <si>
    <t>Esošo grīdu demontāža t.sk. slīpumu veidojošās savilcējkārtas demontāža virtuvē 43,5kv.m.</t>
  </si>
  <si>
    <t>Demontēto elementu un būvgružu savākšana un  transportēšana utilizācijai</t>
  </si>
  <si>
    <t>4</t>
  </si>
  <si>
    <t xml:space="preserve">Durvju bloku demontāža </t>
  </si>
  <si>
    <t>Radiatoru demontāža t.sk. cauruļvadi (stāvvadi, guļvadi)</t>
  </si>
  <si>
    <t>Kājslauķi</t>
  </si>
  <si>
    <t xml:space="preserve"> 2.9</t>
  </si>
  <si>
    <t xml:space="preserve"> 1.3</t>
  </si>
  <si>
    <t xml:space="preserve"> 1.4</t>
  </si>
  <si>
    <t xml:space="preserve"> 1.5</t>
  </si>
  <si>
    <t>Cinkota tērauda metāla āra panduss, platums 1,2m, kopējais garums - 25,48m, ar visiem stirpinājumiem</t>
  </si>
  <si>
    <r>
      <t>m</t>
    </r>
    <r>
      <rPr>
        <sz val="9"/>
        <rFont val="Arial"/>
        <family val="2"/>
      </rPr>
      <t>2</t>
    </r>
  </si>
  <si>
    <t>Sienu apmetuma izveide pēc līmeņa flīzējamām sienām</t>
  </si>
  <si>
    <t>Piekārto mitrumizturīgo griestu montāža KANUF DANOLINE MARKANT 600 SISTĒMĀ</t>
  </si>
  <si>
    <t xml:space="preserve">Peļņa 5% </t>
  </si>
  <si>
    <t>Būvlaukuma ierīkošana</t>
  </si>
  <si>
    <t>Pagaidu žoga ierīkošana un noma</t>
  </si>
  <si>
    <t>Vārti uzstādīšana</t>
  </si>
  <si>
    <t>Būvtāfeles ierīkošana</t>
  </si>
  <si>
    <t>Pagaidu elektroenerģijas un ūdens pieslēgumu ierīkošana</t>
  </si>
  <si>
    <t>Slēgtas instrumentu noliktavas ierīkošana</t>
  </si>
  <si>
    <t>Segtas materiālu novietnes ierīkošana</t>
  </si>
  <si>
    <t>NCC kont. tipa strādnieku garderobes</t>
  </si>
  <si>
    <t>Pārvietojama NCC kont.tipa biroja novietošana</t>
  </si>
  <si>
    <t>Biotualetes novietošana un noma</t>
  </si>
  <si>
    <t>Koka aizsargjumtiņu virs ieejas ierīkošana</t>
  </si>
  <si>
    <t xml:space="preserve">Materiālu sagatavošanas zonas ierīkošana </t>
  </si>
  <si>
    <t xml:space="preserve">Atklātas materiālu novietnes ierīkošana </t>
  </si>
  <si>
    <t>Ugunsdzēsības inventārs</t>
  </si>
  <si>
    <t>Pacēlāja noma</t>
  </si>
  <si>
    <t>Esošo koku aizsardzības ierīkošana no koka h=2m</t>
  </si>
  <si>
    <t>03-00000</t>
  </si>
  <si>
    <r>
      <t>m</t>
    </r>
    <r>
      <rPr>
        <sz val="10"/>
        <rFont val="Arial"/>
        <family val="2"/>
      </rPr>
      <t>2</t>
    </r>
  </si>
  <si>
    <t>PAMATI</t>
  </si>
  <si>
    <t>Pamatu atrakšana</t>
  </si>
  <si>
    <t>Pamatu mazgāšana ar augstspiediena ūdens strūklu</t>
  </si>
  <si>
    <t>Pamatu virsmas izlīdzināšana ar kaļķa-cementa javu 20% no pamatu un cokola apjoma</t>
  </si>
  <si>
    <t>Pamatu armēšana ar līmjavu un armēšana ar stiklašķiedras sietu 160 gr/m2 divās kārtās virszemes daļā</t>
  </si>
  <si>
    <t>Pamatu armētās daļas gruntēšana un krāsošana ar silikona krāsu</t>
  </si>
  <si>
    <t>Pamatu apmale M1</t>
  </si>
  <si>
    <t>Ietves apmales uzstādīšana uz šķembu pamatnes, stiegrota betona pamatnē</t>
  </si>
  <si>
    <t>Betona bruģa Prizma 6 vai analogs ieklāšana</t>
  </si>
  <si>
    <t>JUMTS</t>
  </si>
  <si>
    <t>Karnīze M2</t>
  </si>
  <si>
    <t>Teknes āķu montāža</t>
  </si>
  <si>
    <t>Lāseņa montāža pural matt</t>
  </si>
  <si>
    <t>Skārda apmaļu montāža pural matt</t>
  </si>
  <si>
    <t>Jumtiņi</t>
  </si>
  <si>
    <t>Lietusūdens noteksistēma</t>
  </si>
  <si>
    <t>Kantaina lietus ūdens tekne, ar pural matt pārklājumu 120x55mm, kniedes, silikons</t>
  </si>
  <si>
    <t>Kantainas lietus ūdens notekas ar pural matt pārklājumu 98x65mm, kniedes</t>
  </si>
  <si>
    <t>Konektoru montāža</t>
  </si>
  <si>
    <t>Notekcaurules kronšteinu montāža</t>
  </si>
  <si>
    <t>Atraktās grunts piebēšana atpakaļ blietējot pa 200mm slānim</t>
  </si>
  <si>
    <t>Liekās grunts utilizācija</t>
  </si>
  <si>
    <t>Zālāja segums</t>
  </si>
  <si>
    <t>Zālāja ierīkošana</t>
  </si>
  <si>
    <t>1.2.1.</t>
  </si>
  <si>
    <t>1.2.2.</t>
  </si>
  <si>
    <t>1.2.3.</t>
  </si>
  <si>
    <t>1.2.4.</t>
  </si>
  <si>
    <t>1.3.1.</t>
  </si>
  <si>
    <t>1.3.2.</t>
  </si>
  <si>
    <t>1.3.3.</t>
  </si>
  <si>
    <t>1.3.4.</t>
  </si>
  <si>
    <t>1.3.5.</t>
  </si>
  <si>
    <t>1.4.1.</t>
  </si>
  <si>
    <t>3.3.</t>
  </si>
  <si>
    <t>3.4.</t>
  </si>
  <si>
    <t>3.5.</t>
  </si>
  <si>
    <t>Sanitāro mezgu aprīkojums</t>
  </si>
  <si>
    <t>1.9.</t>
  </si>
  <si>
    <t>2.4.</t>
  </si>
  <si>
    <t>2.6.</t>
  </si>
  <si>
    <t>2.7.</t>
  </si>
  <si>
    <t>3.6.</t>
  </si>
  <si>
    <t>5.5.</t>
  </si>
  <si>
    <t>5.6.</t>
  </si>
  <si>
    <t>5.7.</t>
  </si>
  <si>
    <t>5.8.</t>
  </si>
  <si>
    <t>Sastatņu un sastatņu sieta montāža un demontāža un sastatņu noma</t>
  </si>
  <si>
    <t xml:space="preserve">Tāme sastādīta 2018.gada tirgus cenās, pamatojoties uz būvprojekta rasējumiem. </t>
  </si>
  <si>
    <t>20 zonu paplašināšanas modulis</t>
  </si>
  <si>
    <t>PVC caurule 25x16</t>
  </si>
  <si>
    <t>Kabelis CQR 4X0,22</t>
  </si>
  <si>
    <t>Kabelis CQR 6X0,22</t>
  </si>
  <si>
    <t>Kabelis utp KAT 5E 4X2X0,5</t>
  </si>
  <si>
    <t>Trauksmes sirēna AR LAMPU</t>
  </si>
  <si>
    <t>Trauksmes sirēna Aar lampu</t>
  </si>
  <si>
    <t>Infrasarkanais kustību + stikla plīšanas detektors</t>
  </si>
  <si>
    <t xml:space="preserve">Infrasarkanais kustību detektors </t>
  </si>
  <si>
    <t>Kontroles panelis, 8 zonas, 32 rajoni</t>
  </si>
  <si>
    <t>Apsardzes pults LCD</t>
  </si>
  <si>
    <t>19-00001</t>
  </si>
  <si>
    <t>Metāliska kārba</t>
  </si>
  <si>
    <t>1 kanāla breloks</t>
  </si>
  <si>
    <t>4 kanālu uztvērējs</t>
  </si>
  <si>
    <t>Transformātors 60VA - 16,5V</t>
  </si>
  <si>
    <t>Barošanas bloks 12 Vdc 3A</t>
  </si>
  <si>
    <t>Akumulātoru baterija 12 Vdc 7Ast</t>
  </si>
  <si>
    <t>Esošas US sadalnes pārkomutācija, atjaunosana</t>
  </si>
  <si>
    <t>Individuāla</t>
  </si>
  <si>
    <t xml:space="preserve">S1.1(1. stāva sadalne) Modulāra sadalne ar montāžas profiliem plastmasas zem apmetuma izpildījumā IP30 Slēdži, automāti, drošinātāji, kopnes un pārējie elementi kompl. </t>
  </si>
  <si>
    <t xml:space="preserve">S2.1(2. stāva sadalne) Modulāra sadalne ar montāžas profiliem plastmasas zem apmetuma izpildījumā IP30 Slēdži, automāti, drošinātāji, kopnes un pārējie elementi kompl. </t>
  </si>
  <si>
    <t xml:space="preserve">PS(Pagrabstāva sadalne) Modulāra sadalne ar montāžas profiliem plastmasas virs apmetuma izpildījumā IP44 Slēdži, automāti, drošinātāji, kopnes un pārējie elementi kompl. </t>
  </si>
  <si>
    <t>Kabelis šķ. 5x16mm2</t>
  </si>
  <si>
    <t>MMJ</t>
  </si>
  <si>
    <t>Kabelis šķ. 5x4mm2</t>
  </si>
  <si>
    <t>Kabelis šķ. 4x1.5mm2</t>
  </si>
  <si>
    <t>NYY-J</t>
  </si>
  <si>
    <t>Kabelis šķ. 3x2.5mm2</t>
  </si>
  <si>
    <t xml:space="preserve">NHXCH E30 </t>
  </si>
  <si>
    <t>Kabelis šķ. 3x1.5mm2</t>
  </si>
  <si>
    <t>Kabelis šķ. 1x16mm2</t>
  </si>
  <si>
    <t>Dzeltenzaļš</t>
  </si>
  <si>
    <t>Vienpola virsapmetuma slēdzis 220V; 10A; IP44</t>
  </si>
  <si>
    <t>Vienpola zemapmetuma slēdzis 220V; 10A; IP20</t>
  </si>
  <si>
    <t>Vienpola zemapmetuma slēdzis 220V; 10A; IP44</t>
  </si>
  <si>
    <t>Divpola zemapmetuma slēdzis 220V; 10A; IP20</t>
  </si>
  <si>
    <t>Pārslēdzis zemapmetuma 220V; 10A; IP20</t>
  </si>
  <si>
    <t>Pārslēdzis zemapmetuma 220V; 10A; IP44</t>
  </si>
  <si>
    <t>Klātbūtnes sensors 360*, R=6m, 230V;10A;IP44</t>
  </si>
  <si>
    <t>Steinel - HF360</t>
  </si>
  <si>
    <t>1-vietīga sienas zemapmetuma kontaktligzda
220V; 16A; IP20</t>
  </si>
  <si>
    <t>1-vietīga sienas zemapmetuma kontaktligzda
220V; 16A; IP44</t>
  </si>
  <si>
    <t>2-vietīga sienas zemapmetuma kontaktligzda
220V; 16A; IP20</t>
  </si>
  <si>
    <t>2-vietīga sienas zemapmetuma kontaktligzda 220V; 16A; IP44</t>
  </si>
  <si>
    <t>2-vietīgs kontaktligzdu bloks griestu kārbā 220V, 16A, IP20</t>
  </si>
  <si>
    <t>4-vietīga sienas zemapmetuma kontaktligzda
220V; 16A; IP20</t>
  </si>
  <si>
    <t>8-vietīgs kontaktligzdu bloks grīdas kārbā 220V, 16A, IP44</t>
  </si>
  <si>
    <t>Pie griestiem stiprināms LED gaismeklis 50W, 230V, 50Hz, IP65, 6300lm</t>
  </si>
  <si>
    <t>ES-SYSTEM - COSMO LED 1287</t>
  </si>
  <si>
    <t>Pie griestiem stiprināms LED gaismeklis 50W, 230V, 50Hz, IP65, 3000lm</t>
  </si>
  <si>
    <t>Pie griestiem vai sienas stiprināms LED gaismeklis 32W, 230V, 50Hz, IP65 3800lm</t>
  </si>
  <si>
    <t>LUXIONA - AMETYST 500 LED</t>
  </si>
  <si>
    <t>Pie griestiem vai sienas stiprināms LED gaismeklis 32W, 230V, 50Hz, IP65 3800lm ar iebūvētu akumulātoru 1h + stāvokļa releju.</t>
  </si>
  <si>
    <t>Pie griestiem stiprināms LED gaismeklis 37W, 230V, 50Hz, IP20, 4400lm</t>
  </si>
  <si>
    <t>LUXIONA - RUBIN LOOK LED PLX</t>
  </si>
  <si>
    <t>Pie griestiem stiprināms LED gaismeklis 37W, 230V, 50Hz, IP20, 4400lm ar iebūvētu akumulātoru 1h + stāvokļa releju.</t>
  </si>
  <si>
    <t>Pie griestiem stiprināms LED gaismeklis 37W, 230V, 50Hz, IP44, 4400lm</t>
  </si>
  <si>
    <t>Pie griestiem stiprināms LED gaismeklis 37W, 230V, 50Hz, IP44, 4400lm ar iebūvētu akumulātoru 1h + stāvokļa releju.</t>
  </si>
  <si>
    <t>Pie griestiem stiprināms LED gaismeklis 36W, 230V, 50Hz, IP20, 5200lm.</t>
  </si>
  <si>
    <t>Pie griestiem stiprināms LED gaismeklis 47W, 230V, 50Hz, IP20, 6600lm.</t>
  </si>
  <si>
    <t>Pie griestiem stiprināms LED gaismeklis 62W, 230V, 50Hz, IP20, 8800lm.</t>
  </si>
  <si>
    <t>Pie griestiem stiprināms LED gaismeklis 75W, 230V, 50Hz, IP20, 8800lm ar iebūvētu akumulātoru 1h + stāvokļa releju.</t>
  </si>
  <si>
    <t>Griesto iebūvējams LED gaismeklis 14W, 230V, 50Hz, IP44, 1600lm.</t>
  </si>
  <si>
    <t>LUXIONA - BERYL LED O</t>
  </si>
  <si>
    <t>Griesto iebūvējams LED gaismeklis 14W, 230V, 50Hz, IP44, 1600lm ar iebūvētu akumulātoru 1h + stāvokļa releju.</t>
  </si>
  <si>
    <t>Griesto iebūvējams LED gaismeklis 9W, 230V, 50Hz, IP44, 1000lm.</t>
  </si>
  <si>
    <t>Pie griestiem stiprināms LED gaismeklis 26W, 230V, 50Hz, IP20, 2200lm.</t>
  </si>
  <si>
    <t>Pie sienas stiprināms LED gaismeklis 16W, 230V, 50Hz, IP44, 2200lm.</t>
  </si>
  <si>
    <t>LUXIONA - X-Wall K9 LED</t>
  </si>
  <si>
    <t xml:space="preserve">Pie sienas vai griestiem stiprināms gaismeklis "IZEJA" ar LED spuldzi 1x4W; IP44 vai IP20 un barošanas bloku 1.st. komplektā  </t>
  </si>
  <si>
    <t>Pie griestiem stiprināms LED gaismeklis ar asimestrisku optiku - gaismas stars virzīts uz tāfeli, 32W, 230V, 50Hz, IP20, 4000lm.</t>
  </si>
  <si>
    <t>LUXIONA -ARUNA SLIM N</t>
  </si>
  <si>
    <t>Kabeļu kanāls balts ar vāku 180x60mm ar stiprinājumiem komplektā</t>
  </si>
  <si>
    <t>Plastmasas caurules Ø =16mm2</t>
  </si>
  <si>
    <t>Plastmasas caurules Ø =20mm2</t>
  </si>
  <si>
    <t>Plastmasas caurules Ø =32mm2</t>
  </si>
  <si>
    <t xml:space="preserve">Zibensaizsardzības uztvērēja siets Al Ø8
komplektā ar jumta stiprinājumiem (stiprinājuma
tipu precizēt pēc jumta materiāla)
Savienojuma vietās paredzēt sieta un novedēju 
pievienojuma klemmes
</t>
  </si>
  <si>
    <t xml:space="preserve">Zibensaizsardzības uztvērēja stienis Al Ø16
L=1,5m ar stiprinājumu pie skursteņa
</t>
  </si>
  <si>
    <t xml:space="preserve">Zibensaizsardzības novedējs pa sienu Al Ø8
komplektā ar sienas stiprinājumiem 
(stiprinājuma tipu precizēt pēc sienas materiāla)
</t>
  </si>
  <si>
    <t xml:space="preserve">Zibensaizsardzības novedējs St/Zn Ø10 no
mērījumu klemmes līdz zemējuma kontūram.
</t>
  </si>
  <si>
    <t xml:space="preserve">Zibensaizsardzības novedēja Al Ø8 un
zemējuma kontūra St/Zn Ø10 pievienojuma 
mērījuma klemme
</t>
  </si>
  <si>
    <t>Savienojuma elementi</t>
  </si>
  <si>
    <t>Zemējuma loksne Fe/Zn 40x4mm</t>
  </si>
  <si>
    <t>Zemējuma elektrods St/Zn Ø20 L=6m</t>
  </si>
  <si>
    <t>Zemējuma kontūra savienojuma elementi</t>
  </si>
  <si>
    <t>p.c. Aizsargcaurule Ø110 450N</t>
  </si>
  <si>
    <t>Esoso apgaismes elementu demontāža</t>
  </si>
  <si>
    <t>STARPSIENAS S-4</t>
  </si>
  <si>
    <t>STARPSIENAS S-5</t>
  </si>
  <si>
    <t>Sanitāro mezglu atdalošās starpsienas</t>
  </si>
  <si>
    <t>Trīsslāņu vairogparketa grīdas segums ieskaitot apakšslāņa paklāju</t>
  </si>
  <si>
    <t>Esošā flīžu grīdas seguma saglabāšana</t>
  </si>
  <si>
    <t>Hidroizolācija</t>
  </si>
  <si>
    <t>Flīžu grīdas segums</t>
  </si>
  <si>
    <t>Esošo kāpņu attīrīšana</t>
  </si>
  <si>
    <t>Epoksīda grīdas segums trepēm</t>
  </si>
  <si>
    <t>300mm beramās siltumizolācijas izveide bēniņos ieskaitot laipas izveidi un palīgmateriālus</t>
  </si>
  <si>
    <t>Logas L-1 1,35mx1,8m, montāža ieskaitot montāžas materiālus, tvaika izolācijas lentas telpas iekšpusē un vēja izolācijas lentas fasādes pusē. Loga U-1,1W(m2/K)</t>
  </si>
  <si>
    <t>Logas L-2 0,7mx1,8m, montāža ieskaitot montāžas materiālus, tvaika izolācijas lentas telpas iekšpusē un vēja izolācijas lentas fasādes pusē. Loga U-1,1W(m2/K)</t>
  </si>
  <si>
    <t>Logas L-3 0,7mx0,7m, montāža ieskaitot montāžas materiālus, tvaika izolācijas lentas telpas iekšpusē un vēja izolācijas lentas fasādes pusē. Loga U-1,1W(m2/K)</t>
  </si>
  <si>
    <t>Logas L-4 1,5mx3,4m, montāža ieskaitot montāžas materiālus, tvaika izolācijas lentas telpas iekšpusē un vēja izolācijas lentas fasādes pusē. Loga U-1,1W(m2/K)</t>
  </si>
  <si>
    <t>Bezrāmju sistēmas rūdītā stiklojuma montāža pirmā stāva garderobes telpai 3,94x2,3</t>
  </si>
  <si>
    <t>Koka konstrukcijas durvju D4 izbūve 1000x2300(h)mm (saskaņā ar specifikāciju, ieskaitot furnitūru, aplodas)</t>
  </si>
  <si>
    <t>Koka konstrukcijas durvju D5 izbūve 1100x2300(h)mm (saskaņā ar specifikāciju, ieskaitot furnitūru, aplodas).</t>
  </si>
  <si>
    <t>Koka konstrukcijas durvju D1 izbūve 1500x2900(h)mm (saskaņā ar specifikāciju, ieskaitot furnitūru, aplodas)</t>
  </si>
  <si>
    <t>Koka konstrukcijas durvju D6 izbūve 1000x2300(h)mm (saskaņā ar specifikāciju, ieskaitot furnitūru, aplodas)</t>
  </si>
  <si>
    <t xml:space="preserve">Koka konstrukcijas divviru durvju D2 izbūve 1200x2100(h)mm (saskaņā ar specifikāciju, ieskaitot furnitūru, aplodas) </t>
  </si>
  <si>
    <t>Koka konstrukcijas durvju D7 izbūve 1000x2300(h)mm (saskaņā ar specifikāciju, ieskaitot furnitūru, aplodas)</t>
  </si>
  <si>
    <t>Koka konstrukcijas durvju D10 izbūve 1100x2300(h)mm (saskaņā ar specifikāciju, ieskaitot furnitūru, aplodas)</t>
  </si>
  <si>
    <t>Durvju D8 izbūve 1000x2300(h)mm (saskaņā ar specifikāciju, ieskaitot furnitūru, aplodas), slēdzne, EI30, pievilcējs</t>
  </si>
  <si>
    <t xml:space="preserve">Mūra sienu apdares atjaunošana, notīrītas, sagatavotas, gruntētas, špaktelētas, durvju ailēs izlīdzinātas pēc līmeņa, krāsotas </t>
  </si>
  <si>
    <t>Griestu apdares atjaunošana, notīrīti, sagatavoti, gruntēti, krāsoti</t>
  </si>
  <si>
    <t>Fasādes plakņu sagatavošana, izdrupušo  šuvju aizdares atjaunošana, drupušo ķieģeļu vietu remonts ar kaļķa-cementa apmetuma javu</t>
  </si>
  <si>
    <t>Fasādes armēšana ar līmjavu un armēšana ar stiklašķiedras sietu 160 gr/m2 divās kārtās virszemes daļā</t>
  </si>
  <si>
    <t>Ārsienas armētās daļas gruntēšana un krāsošana ar silikona krāsu</t>
  </si>
  <si>
    <t>Pamatu vertikālās hidroizolācijas izveide pazemes daļā. Lietojama profilētā hidroizolācija</t>
  </si>
  <si>
    <t>Bojāto jumta salaiduma vietu remonts</t>
  </si>
  <si>
    <t>Karnīzes remonts, veicot špaktelēšanu, gruntēšanu un krāsošanu</t>
  </si>
  <si>
    <t>Palodžu montāža. (iekšējās un ārējās)</t>
  </si>
  <si>
    <t>Šķembu fr.20-40mm, 150mm piebēršana, blietēšana</t>
  </si>
  <si>
    <t>Rupju smilšu 300mm, blietēšana, piebēršana</t>
  </si>
  <si>
    <t>Asfatbetona segums pie ēkas</t>
  </si>
  <si>
    <t>Bruģa seguma izveide pie pandusa</t>
  </si>
  <si>
    <t>SAIMNIECISKI-DZERAMAIS  ŪDENSVADS</t>
  </si>
  <si>
    <t xml:space="preserve">Platmasas daudzslāņu cauruļvadi ar veidgabaliem Dn16 </t>
  </si>
  <si>
    <t>Cauruļu  pretkondensāta izolācija b=9mm</t>
  </si>
  <si>
    <t>Ūdens ņemšanas ventilis Dn15</t>
  </si>
  <si>
    <t>Lodveida ventilis sanitāri tehniskās ierīces pievadam dn15</t>
  </si>
  <si>
    <t>Tukšošanas krāns</t>
  </si>
  <si>
    <t>Siltuma izolācija δ=20mm Ø16x2mm</t>
  </si>
  <si>
    <t>ŪDENS ņemšanas ventilis     DN15</t>
  </si>
  <si>
    <t>Lodveida ventīlis sanitāri tehniskās ierīces pievadam</t>
  </si>
  <si>
    <t>Ūdens jaucējkrāns invalīdu WC keramikas izlietnei, hromēts</t>
  </si>
  <si>
    <t>Ūdens krāns pisuāram, hromēts</t>
  </si>
  <si>
    <t xml:space="preserve">Kārstā ūdens ūdensvads, </t>
  </si>
  <si>
    <t>Plastmasas biezsienu maztrokšņa kanalizācijas cauruļvadi PVC ar veidgabaliem d50</t>
  </si>
  <si>
    <t>Tas pats. Dn75mm</t>
  </si>
  <si>
    <t>16-00001</t>
  </si>
  <si>
    <t>16-00002</t>
  </si>
  <si>
    <t>16-00003</t>
  </si>
  <si>
    <t>Teztrokšņas kanalizācijas cauruļvadi PP ar veidgabaliem d75</t>
  </si>
  <si>
    <t>Teztrokšņas kanalizācijas cauruļvadi PP ar veidgabaliem d110</t>
  </si>
  <si>
    <t>Tīrīšanas lūka pie pārseguma d110</t>
  </si>
  <si>
    <t>Klozetpods komplektā ar skalošanas kasti, lokanu pievienošanas šļuteni Dn15mm, L-30cm un stiprinājuma detaļām</t>
  </si>
  <si>
    <t>Invalīdu keramikas izlietne ar speciālajiem rokturiem, komplektā ar skrūvēm, sifonu</t>
  </si>
  <si>
    <t>Revīzija (uz vertikālā cauruļvada) t.sk. atverama lūka 200x200 mm sienā d75</t>
  </si>
  <si>
    <t>Revīzija (uz vertikālā cauruļvada) t.sk. atverama lūka 200x200 mm sienā d110</t>
  </si>
  <si>
    <t>PURMO radiators komplektā ar iebūvētu termostata ventili, atgaisotāju, korķi un montāžas stiprinājumiem.</t>
  </si>
  <si>
    <t>C 11-500-400</t>
  </si>
  <si>
    <t>C 11-500-600</t>
  </si>
  <si>
    <t>C 11-500-800</t>
  </si>
  <si>
    <t>C 22-500-500</t>
  </si>
  <si>
    <t>C 22-500-600</t>
  </si>
  <si>
    <t>C 22-500-900</t>
  </si>
  <si>
    <t>C 22-500-1000</t>
  </si>
  <si>
    <t>C 22-500-1100</t>
  </si>
  <si>
    <t>C 22-500-1200</t>
  </si>
  <si>
    <t>C 22-500-1400</t>
  </si>
  <si>
    <t>C 33-600-1600</t>
  </si>
  <si>
    <t>C 33-900-600</t>
  </si>
  <si>
    <t xml:space="preserve">Regulēšanas vārsts radiatoru termoregulatoriem </t>
  </si>
  <si>
    <t>Termostata ventiļa galva</t>
  </si>
  <si>
    <t>Radiatora leņķveida noslēgvārsts</t>
  </si>
  <si>
    <t>Lodveida vārsts</t>
  </si>
  <si>
    <t>DN20</t>
  </si>
  <si>
    <t>DN32</t>
  </si>
  <si>
    <t>DN40</t>
  </si>
  <si>
    <t>Presētie cauruļvadi</t>
  </si>
  <si>
    <t>Ø15</t>
  </si>
  <si>
    <t>Ø18</t>
  </si>
  <si>
    <t>Ø22</t>
  </si>
  <si>
    <t>Ø28</t>
  </si>
  <si>
    <t>Ø35</t>
  </si>
  <si>
    <t>Ø42</t>
  </si>
  <si>
    <t>Ø54</t>
  </si>
  <si>
    <t>Pieslēgšanās pie esošā siltummezgla</t>
  </si>
  <si>
    <t xml:space="preserve"> iekšdurvis D9 izbūve 1000x2300(h)mm (saskaņā ar specifikāciju, ieskaitot furnitūru, aplodas)</t>
  </si>
  <si>
    <t xml:space="preserve">Sertifikāta Nr.: </t>
  </si>
  <si>
    <t>HILTI cfs-f f</t>
  </si>
  <si>
    <t>Legrand</t>
  </si>
  <si>
    <t>Kabeļu penālis 50x50</t>
  </si>
  <si>
    <t>Kabeļu penālis 40x20</t>
  </si>
  <si>
    <t>Ugunsizturīgs kabelis (FE 180/E30) 3x2,5+E</t>
  </si>
  <si>
    <t>Ugunsizturīgs kabelis 1x2x0.8+Emm2, E30</t>
  </si>
  <si>
    <t>Dūmu detektors +2 vadu bāze</t>
  </si>
  <si>
    <t>Dūmu detektors +2 vadu bāze ar LED izvadu</t>
  </si>
  <si>
    <t>Diožu indikators</t>
  </si>
  <si>
    <t>UAS sistēmas kontroles panelis,(8-zonas,  gala elementi 8 gab.)</t>
  </si>
  <si>
    <t>Manuālais trauksmes signāldevējs (trauksmes poga)</t>
  </si>
  <si>
    <t>Iekšējais ugunsgrēka signalizācijas sirēna 24Vdc</t>
  </si>
  <si>
    <t>Sienas komutācijas skapis  22U ar stikla durvīm, (22U,600x600)</t>
  </si>
  <si>
    <t>Zemējuma komplekts POT10</t>
  </si>
  <si>
    <t>Panelis ar 2 ventilatoriem + Termostāts KTS 1141</t>
  </si>
  <si>
    <t>Durvju trauksmes kontakts/tampers ar TCP/IP RJ45 izvadu</t>
  </si>
  <si>
    <t>Panelis barošanai 19'' 1U 8x220V ar slēdzi</t>
  </si>
  <si>
    <t>HP 2530 POE</t>
  </si>
  <si>
    <t>HP 2530</t>
  </si>
  <si>
    <t>Gibic SFP modulis SM 1Gbit</t>
  </si>
  <si>
    <t>Savienošanas kabeļis UTP kat.6 (0.5m-1.5m)</t>
  </si>
  <si>
    <t>Rozēšu kārba sienā</t>
  </si>
  <si>
    <t>Dubulta datoru rozete ar rāmi 2xRJ45 kat.6 z/a</t>
  </si>
  <si>
    <t>Datoru rozete ar rāmi 1xRJ45 kat.6 z/a</t>
  </si>
  <si>
    <t>Mikrotik centrālais tīkla maršrūtētājs RouterBoard 2011UiAS-IN</t>
  </si>
  <si>
    <t>Wi-Fi piekļūves punts PoE 48V</t>
  </si>
  <si>
    <t>Wi-Fi vadības sistēmas kontrolieris</t>
  </si>
  <si>
    <t xml:space="preserve"> HD projektors ar 5000 ANSI Lumenu spožumu un 10000:1 zālē ar griestu kronšteinu un lēcu</t>
  </si>
  <si>
    <t>Motorizēts sienas ekrāns ar tālvadības pulti 390 cm x 244 cm - 181 collu (460 cm) (izmers precizēt montāžas darbu laikā)</t>
  </si>
  <si>
    <t>Iekšējāis kabelis UTP kat.6 4x2x0.5</t>
  </si>
  <si>
    <t>EL. Barošanas kabelis 3x2.5 (Komutācijas skapju EL. Barošanai</t>
  </si>
  <si>
    <t>El. automāts 220V 16A</t>
  </si>
  <si>
    <t>HDMI-HDMI kabelis 15m HIGH SPEED</t>
  </si>
  <si>
    <t>USB-USB kabelis 15m</t>
  </si>
  <si>
    <t>UPS 1500VA  2U 19'' 90x432x457 RM 2U 230V</t>
  </si>
  <si>
    <t>Kabeļu trepe 200x60</t>
  </si>
  <si>
    <t>Kabeļu trepes stiprinājuma elementi</t>
  </si>
  <si>
    <t>Plastmasas caurule d=20mm</t>
  </si>
  <si>
    <t>Plastmasas caurule d=50mm stāvvadiem</t>
  </si>
  <si>
    <t>Esošo telekomunikāciju tīklu demontāža</t>
  </si>
  <si>
    <t>Ugusdroša manžete E30 caurulēm d=50mm  (starp stāviem un ugusdrošas sienām no katra puses) d-55mm</t>
  </si>
  <si>
    <t>HILTI mastika - ugunsdrošā 325ml</t>
  </si>
  <si>
    <t>Ugunsizturīgu aizblīvējumu marķēšanas etiketes</t>
  </si>
  <si>
    <t>Sienas štrobēšanas darbi kabeļiem</t>
  </si>
  <si>
    <t>Montāžas, kabeļu marķēšanas, blīvēšanas, elektrokomutācijas, skrūves, stipinājumi, transports u.c. materiāli,</t>
  </si>
  <si>
    <t>Vara kabeļu mērijumi ar sertificētu mēraparātu</t>
  </si>
  <si>
    <t>Komutācijas panelis 24xRJ45 UTP kat.6</t>
  </si>
  <si>
    <t>Kabeļu savācējs TFP 01 1U met.</t>
  </si>
  <si>
    <t>Bāzes bloks: R5.4 programmnodrošinājums; 6 ISDN-BRI / 8 analogas / 8 ciparu līnijas; 1 IP kanāls (bez VoIP līnijas); 3 pieslēgšanas vietas; Paplašināšanas bloka pieslēgšanas iespēja; Balss paziņojumu un AMP programmatūra;</t>
  </si>
  <si>
    <t>19" stiprinājums</t>
  </si>
  <si>
    <t>VoIP plate (32 IP-kanāli)</t>
  </si>
  <si>
    <t>SIP trunk licence</t>
  </si>
  <si>
    <t>Basic Licence SIP phone</t>
  </si>
  <si>
    <t>IP aparāts ar POE (LCD displējs QVGA 320x240, fiks. progr. taustiņi)</t>
  </si>
  <si>
    <t>Papildus konsole - 16 programmable keys with LEDs</t>
  </si>
  <si>
    <t xml:space="preserve">Mikrotik RouterBOARD </t>
  </si>
  <si>
    <t>Pārējie izdevumi (skrūves, stipinājumi, transports, el. kārbas un citi materiāli, regulēšanas darbi utt.)</t>
  </si>
  <si>
    <t xml:space="preserve">VIDES PIEEJAMĪBU PERSONĀM AR FUNKCIONĀLIEM TRAUCĒJUMIEM WC </t>
  </si>
  <si>
    <t>Telekomunikāciju tīkli</t>
  </si>
  <si>
    <t>Vides pieejamību personām ar funkcionāliem traucējumiem wc izsaukšanas sistēmas komplekts (NC806CS gaismas un skaņas signalizātors, NC809DBBT atjaunošanas poga, NC807C izsaukšanas poga ar šņori, NC943B vadības modlis)</t>
  </si>
  <si>
    <t xml:space="preserve">Izsaukšanas poga </t>
  </si>
  <si>
    <t>Akumulatoru baterija 12Vdc 0.5A</t>
  </si>
  <si>
    <t>Z/A kārba pogām</t>
  </si>
  <si>
    <t>Signalizācijas kabelis JY-Y(st)Y 2x2x0.8</t>
  </si>
  <si>
    <t>Gofrēta caurule d16mm</t>
  </si>
  <si>
    <t>Pārējie izdevumi (skrūves, stipinājumi, el. kārbas un citi materiāli, regulēšanas darbi utt.)</t>
  </si>
  <si>
    <t>C-TEC  NC951</t>
  </si>
  <si>
    <t>C-TEC NC917L</t>
  </si>
  <si>
    <t>Q-Power</t>
  </si>
  <si>
    <t>C-TEC</t>
  </si>
  <si>
    <t>JY-Y(st)Y</t>
  </si>
  <si>
    <t>m.</t>
  </si>
  <si>
    <t>Videonovērošanas tīkla serveris 16 kamerām</t>
  </si>
  <si>
    <t>SATA HDD 6 Tb</t>
  </si>
  <si>
    <t>Ārējā videonovērošanas kamera IP protokols 4Mpix, PoE, līdz 30 fps 1920x1024, IR LED, H.264, MJPEG, Lens 2.8-12mm ar kronšteinu</t>
  </si>
  <si>
    <t>Iekšējā kupolaina videonovērošanas kamera IP protokols 4Mpix, PoE, līdz 30 fps 1920x1080, IR LED, H.264/MJPEG, Lens 2.8-12mm</t>
  </si>
  <si>
    <t>Komutācijas kārba</t>
  </si>
  <si>
    <t>Konnektori RJ45 kat.6</t>
  </si>
  <si>
    <t>Kabeļu penalis 20x20</t>
  </si>
  <si>
    <t xml:space="preserve">HILTI  mastika - ugunsdrošā tepe 310ml </t>
  </si>
  <si>
    <t>DS-7716NI-I4</t>
  </si>
  <si>
    <t>WD</t>
  </si>
  <si>
    <t>HIKVISION               DS-2CD2642FWD-IZS</t>
  </si>
  <si>
    <t>HIKVISION               DS-2CD2742FWD-IZS</t>
  </si>
  <si>
    <t xml:space="preserve"> HIKVISION DS-1280</t>
  </si>
  <si>
    <t>Premium Line</t>
  </si>
  <si>
    <t xml:space="preserve">HILTI </t>
  </si>
  <si>
    <t xml:space="preserve">Videonovērošana </t>
  </si>
  <si>
    <t>Tāme  sastādīta  2018.g. tirgus cenās, pamatojoties  uz  būvprojektu</t>
  </si>
  <si>
    <t>PANDUSA IZBŪVE</t>
  </si>
  <si>
    <t xml:space="preserve">Būves  nosaukums: </t>
  </si>
  <si>
    <t xml:space="preserve">Objekta nosaukums : </t>
  </si>
  <si>
    <t>Objekta adrese :</t>
  </si>
  <si>
    <t xml:space="preserve">Pasūtītājs : </t>
  </si>
  <si>
    <t xml:space="preserve">
</t>
  </si>
  <si>
    <t xml:space="preserve">Tāme sastādīta 2018.gada tirgus cenās, pamatojoties uz būvprojeta rasējumiem. </t>
  </si>
  <si>
    <t>Ēkas Brīvibas ielā 6, Maltā, Maltas pagastā, Rēzeknes novadā vienkāršotā atjaunošana</t>
  </si>
  <si>
    <t>Virsizdevumi 4%</t>
  </si>
  <si>
    <t>Darba devēja sociālais nodoklis 24,09%</t>
  </si>
  <si>
    <t>Esošās koka grīdlīstes demontāža un utilizācija</t>
  </si>
  <si>
    <t>Sanitāro mezglu esošo atdalošo starpsienu demontāža</t>
  </si>
  <si>
    <t>Bēniņu attīrīšana no būvgružiem</t>
  </si>
  <si>
    <t>Esošā seguma demontāža (laukuma sagatavošana) pirms bruģa un asfalta seguma ierīkošanas.</t>
  </si>
  <si>
    <t>Jaunas koka grīdlīstes un to montāža</t>
  </si>
  <si>
    <t xml:space="preserve">Lodveida ventīlis sanitāri tehniskās ierīces pievadam Dn15 </t>
  </si>
  <si>
    <t>El. ūdens sildītājs - boileris zem izlietnes 10 l, 1.2 kW</t>
  </si>
  <si>
    <t xml:space="preserve">Vertikāls traps plastmasas ar sifonu, nerūsējošā tērauda 
kvadrātveida režģi un izlaidi D50 
</t>
  </si>
  <si>
    <t xml:space="preserve">Revīzija (uz vertikālā cauruļvada) t.sk. atverama lūka 
200x200 mm sienā d110 
</t>
  </si>
  <si>
    <t xml:space="preserve">Vēdināšanas stāvvada izvads uz jumta 
</t>
  </si>
  <si>
    <t xml:space="preserve">Balansējošais vārsts STAD-15 
</t>
  </si>
  <si>
    <t xml:space="preserve">Balansējošais vārsts STAD-32 
</t>
  </si>
  <si>
    <t xml:space="preserve">Kanāla ventilātors </t>
  </si>
  <si>
    <t>1</t>
  </si>
  <si>
    <t xml:space="preserve">Gaisa vadi no cinkotā skārda 0.5mm biezums                                                                                                                              </t>
  </si>
  <si>
    <t>t.m.</t>
  </si>
  <si>
    <t>Gaisa vadu fasondaļas</t>
  </si>
  <si>
    <t>Gaisa sadalītājs</t>
  </si>
  <si>
    <t xml:space="preserve">Plūsmas regulējošais vārsts </t>
  </si>
  <si>
    <t>Gravitācijas reste</t>
  </si>
  <si>
    <t>Montāžas komplekts</t>
  </si>
  <si>
    <t>Esošā atlupušā apmetuma noskaldīšana no sienām</t>
  </si>
  <si>
    <t xml:space="preserve">Iekaļamas pārsedzes izveide virs durvīm l-1,5m, (ailas paltums 1m), U profils U12 (2gb), plakandzelzis -50x5, 330mm(5gb), stiegra d16, 330mm(5gb), </t>
  </si>
  <si>
    <r>
      <t>m</t>
    </r>
    <r>
      <rPr>
        <i/>
        <vertAlign val="superscript"/>
        <sz val="10"/>
        <color indexed="36"/>
        <rFont val="Calibri"/>
        <family val="2"/>
      </rPr>
      <t>²</t>
    </r>
  </si>
  <si>
    <r>
      <t>m</t>
    </r>
    <r>
      <rPr>
        <i/>
        <vertAlign val="superscript"/>
        <sz val="10"/>
        <color indexed="36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</si>
</sst>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"/>
    <numFmt numFmtId="183" formatCode="yyyy\.mm\.dd\.;@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 val="single"/>
      <sz val="10"/>
      <name val="Arial"/>
      <family val="2"/>
    </font>
    <font>
      <sz val="10"/>
      <color indexed="12"/>
      <name val="Calibri"/>
      <family val="2"/>
    </font>
    <font>
      <sz val="12"/>
      <name val="Courier New"/>
      <family val="3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Helv"/>
      <family val="0"/>
    </font>
    <font>
      <b/>
      <sz val="11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vertAlign val="superscript"/>
      <sz val="10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8"/>
      <name val="Arial"/>
      <family val="2"/>
    </font>
    <font>
      <vertAlign val="superscript"/>
      <sz val="6.5"/>
      <color indexed="8"/>
      <name val="Arial"/>
      <family val="2"/>
    </font>
    <font>
      <sz val="13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36"/>
      <name val="Arial"/>
      <family val="2"/>
    </font>
    <font>
      <i/>
      <sz val="8"/>
      <color indexed="36"/>
      <name val="Arial"/>
      <family val="2"/>
    </font>
    <font>
      <sz val="10"/>
      <color indexed="36"/>
      <name val="Arial"/>
      <family val="2"/>
    </font>
    <font>
      <i/>
      <sz val="10"/>
      <color indexed="36"/>
      <name val="Arial Balt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9" tint="-0.499969989061355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00B05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6.5"/>
      <color rgb="FF000000"/>
      <name val="Arial"/>
      <family val="2"/>
    </font>
    <font>
      <vertAlign val="superscript"/>
      <sz val="6.5"/>
      <color rgb="FF000000"/>
      <name val="Arial"/>
      <family val="2"/>
    </font>
    <font>
      <sz val="13"/>
      <color rgb="FF00000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rgb="FF7030A0"/>
      <name val="Arial"/>
      <family val="2"/>
    </font>
    <font>
      <i/>
      <sz val="8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 Balt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Border="0">
      <alignment vertical="top"/>
      <protection/>
    </xf>
    <xf numFmtId="183" fontId="0" fillId="0" borderId="0" applyFill="0" applyBorder="0" applyProtection="0">
      <alignment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7" fillId="0" borderId="0" applyBorder="0">
      <alignment vertical="top"/>
      <protection/>
    </xf>
    <xf numFmtId="0" fontId="75" fillId="29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3" applyNumberFormat="0" applyFill="0" applyBorder="0" applyAlignment="0">
      <protection/>
    </xf>
    <xf numFmtId="0" fontId="82" fillId="0" borderId="7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4" fillId="27" borderId="9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2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 textRotation="90" wrapText="1"/>
    </xf>
    <xf numFmtId="2" fontId="0" fillId="0" borderId="3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top"/>
    </xf>
    <xf numFmtId="2" fontId="0" fillId="0" borderId="3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2" fontId="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/>
    </xf>
    <xf numFmtId="2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/>
    </xf>
    <xf numFmtId="2" fontId="4" fillId="0" borderId="3" xfId="0" applyNumberFormat="1" applyFont="1" applyFill="1" applyBorder="1" applyAlignment="1">
      <alignment vertical="center"/>
    </xf>
    <xf numFmtId="0" fontId="0" fillId="33" borderId="3" xfId="0" applyFont="1" applyFill="1" applyBorder="1" applyAlignment="1">
      <alignment horizontal="center" vertical="center"/>
    </xf>
    <xf numFmtId="0" fontId="0" fillId="33" borderId="3" xfId="0" applyFont="1" applyFill="1" applyBorder="1" applyAlignment="1">
      <alignment horizontal="left" vertical="center" wrapText="1"/>
    </xf>
    <xf numFmtId="0" fontId="0" fillId="3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/>
    </xf>
    <xf numFmtId="0" fontId="4" fillId="33" borderId="3" xfId="0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left" vertical="center" wrapText="1"/>
    </xf>
    <xf numFmtId="0" fontId="4" fillId="33" borderId="3" xfId="0" applyFont="1" applyFill="1" applyBorder="1" applyAlignment="1">
      <alignment horizontal="center" vertical="center" wrapText="1"/>
    </xf>
    <xf numFmtId="0" fontId="4" fillId="33" borderId="3" xfId="0" applyFont="1" applyFill="1" applyBorder="1" applyAlignment="1">
      <alignment horizontal="right" vertical="center"/>
    </xf>
    <xf numFmtId="0" fontId="0" fillId="3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right" vertical="center"/>
    </xf>
    <xf numFmtId="0" fontId="4" fillId="34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textRotation="90"/>
    </xf>
    <xf numFmtId="0" fontId="4" fillId="33" borderId="3" xfId="0" applyFont="1" applyFill="1" applyBorder="1" applyAlignment="1">
      <alignment horizontal="center" vertical="center" wrapText="1"/>
    </xf>
    <xf numFmtId="0" fontId="0" fillId="33" borderId="3" xfId="0" applyFont="1" applyFill="1" applyBorder="1" applyAlignment="1">
      <alignment horizontal="center" vertical="center" textRotation="90" wrapText="1"/>
    </xf>
    <xf numFmtId="0" fontId="0" fillId="33" borderId="3" xfId="0" applyFont="1" applyFill="1" applyBorder="1" applyAlignment="1">
      <alignment vertical="top" wrapText="1"/>
    </xf>
    <xf numFmtId="0" fontId="4" fillId="33" borderId="3" xfId="0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left" vertical="center" wrapText="1"/>
    </xf>
    <xf numFmtId="0" fontId="10" fillId="34" borderId="3" xfId="0" applyFont="1" applyFill="1" applyBorder="1" applyAlignment="1">
      <alignment horizontal="center" vertical="center" wrapText="1"/>
    </xf>
    <xf numFmtId="176" fontId="10" fillId="34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34" borderId="3" xfId="0" applyFont="1" applyFill="1" applyBorder="1" applyAlignment="1">
      <alignment horizontal="left" vertical="justify"/>
    </xf>
    <xf numFmtId="0" fontId="0" fillId="0" borderId="3" xfId="0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 vertical="center"/>
    </xf>
    <xf numFmtId="0" fontId="0" fillId="3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89" fillId="35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right" vertical="center"/>
    </xf>
    <xf numFmtId="0" fontId="0" fillId="35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10" fillId="34" borderId="3" xfId="0" applyFont="1" applyFill="1" applyBorder="1" applyAlignment="1">
      <alignment horizontal="left" vertical="center" wrapText="1"/>
    </xf>
    <xf numFmtId="176" fontId="10" fillId="34" borderId="3" xfId="0" applyNumberFormat="1" applyFont="1" applyFill="1" applyBorder="1" applyAlignment="1">
      <alignment horizontal="center" vertical="center" wrapText="1"/>
    </xf>
    <xf numFmtId="0" fontId="10" fillId="34" borderId="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0" fillId="0" borderId="0" xfId="0" applyFont="1" applyAlignment="1">
      <alignment horizontal="justify" vertical="top" wrapText="1"/>
    </xf>
    <xf numFmtId="0" fontId="90" fillId="0" borderId="0" xfId="0" applyFont="1" applyAlignment="1">
      <alignment horizontal="left" vertical="top" wrapText="1"/>
    </xf>
    <xf numFmtId="0" fontId="91" fillId="0" borderId="0" xfId="0" applyFont="1" applyAlignment="1">
      <alignment horizontal="left" vertical="top" wrapText="1"/>
    </xf>
    <xf numFmtId="0" fontId="92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176" fontId="10" fillId="34" borderId="13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56" fillId="0" borderId="13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textRotation="90"/>
    </xf>
    <xf numFmtId="2" fontId="0" fillId="0" borderId="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3" xfId="50" applyNumberFormat="1" applyFont="1" applyBorder="1" applyAlignment="1">
      <alignment horizontal="center" vertical="center" wrapText="1"/>
      <protection/>
    </xf>
    <xf numFmtId="2" fontId="0" fillId="0" borderId="3" xfId="50" applyNumberFormat="1" applyFont="1" applyBorder="1" applyAlignment="1">
      <alignment horizontal="center" vertical="center" wrapText="1"/>
      <protection/>
    </xf>
    <xf numFmtId="0" fontId="19" fillId="34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2" fontId="0" fillId="0" borderId="3" xfId="0" applyNumberFormat="1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3" xfId="46" applyNumberFormat="1" applyFont="1" applyBorder="1" applyAlignment="1">
      <alignment horizontal="center" vertical="center"/>
      <protection/>
    </xf>
    <xf numFmtId="2" fontId="0" fillId="0" borderId="3" xfId="0" applyNumberFormat="1" applyFont="1" applyBorder="1" applyAlignment="1">
      <alignment vertical="center"/>
    </xf>
    <xf numFmtId="0" fontId="10" fillId="34" borderId="3" xfId="0" applyFont="1" applyFill="1" applyBorder="1" applyAlignment="1">
      <alignment horizontal="left" vertical="center" wrapText="1"/>
    </xf>
    <xf numFmtId="4" fontId="0" fillId="0" borderId="3" xfId="50" applyNumberFormat="1" applyFont="1" applyBorder="1" applyAlignment="1">
      <alignment horizontal="center" vertical="center" wrapText="1"/>
      <protection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3" xfId="50" applyNumberFormat="1" applyFont="1" applyBorder="1" applyAlignment="1">
      <alignment horizontal="center" vertical="center" wrapText="1"/>
      <protection/>
    </xf>
    <xf numFmtId="2" fontId="0" fillId="0" borderId="13" xfId="50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20" fillId="34" borderId="3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right" vertical="center"/>
    </xf>
    <xf numFmtId="0" fontId="10" fillId="3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2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/>
    </xf>
    <xf numFmtId="2" fontId="0" fillId="36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3" fontId="0" fillId="0" borderId="3" xfId="50" applyNumberFormat="1" applyFont="1" applyBorder="1" applyAlignment="1">
      <alignment horizontal="center" vertical="center"/>
      <protection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49" fontId="0" fillId="34" borderId="3" xfId="0" applyNumberFormat="1" applyFont="1" applyFill="1" applyBorder="1" applyAlignment="1">
      <alignment horizontal="left" vertical="center" wrapText="1"/>
    </xf>
    <xf numFmtId="0" fontId="0" fillId="34" borderId="3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0" fillId="0" borderId="3" xfId="50" applyNumberFormat="1" applyFont="1" applyBorder="1" applyAlignment="1">
      <alignment horizontal="center" vertical="center"/>
      <protection/>
    </xf>
    <xf numFmtId="1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3" fillId="0" borderId="0" xfId="0" applyNumberFormat="1" applyFont="1" applyAlignment="1">
      <alignment/>
    </xf>
    <xf numFmtId="0" fontId="21" fillId="0" borderId="3" xfId="0" applyFont="1" applyBorder="1" applyAlignment="1">
      <alignment horizontal="center" vertical="center" textRotation="90" wrapText="1"/>
    </xf>
    <xf numFmtId="2" fontId="21" fillId="0" borderId="3" xfId="0" applyNumberFormat="1" applyFont="1" applyBorder="1" applyAlignment="1">
      <alignment horizontal="center" vertical="center" textRotation="90" wrapText="1"/>
    </xf>
    <xf numFmtId="0" fontId="57" fillId="0" borderId="0" xfId="0" applyFont="1" applyFill="1" applyAlignment="1">
      <alignment/>
    </xf>
    <xf numFmtId="0" fontId="21" fillId="0" borderId="0" xfId="68" applyFont="1" applyFill="1">
      <alignment/>
      <protection/>
    </xf>
    <xf numFmtId="0" fontId="21" fillId="0" borderId="0" xfId="68" applyFont="1">
      <alignment/>
      <protection/>
    </xf>
    <xf numFmtId="0" fontId="93" fillId="0" borderId="0" xfId="0" applyFont="1" applyAlignment="1">
      <alignment/>
    </xf>
    <xf numFmtId="0" fontId="0" fillId="36" borderId="3" xfId="0" applyFont="1" applyFill="1" applyBorder="1" applyAlignment="1">
      <alignment horizontal="center" vertical="center"/>
    </xf>
    <xf numFmtId="2" fontId="0" fillId="36" borderId="3" xfId="0" applyNumberFormat="1" applyFont="1" applyFill="1" applyBorder="1" applyAlignment="1">
      <alignment horizontal="center" vertical="center"/>
    </xf>
    <xf numFmtId="2" fontId="94" fillId="36" borderId="3" xfId="0" applyNumberFormat="1" applyFont="1" applyFill="1" applyBorder="1" applyAlignment="1">
      <alignment horizontal="center" vertical="center" wrapText="1"/>
    </xf>
    <xf numFmtId="0" fontId="0" fillId="36" borderId="3" xfId="0" applyFont="1" applyFill="1" applyBorder="1" applyAlignment="1">
      <alignment horizontal="left" vertical="center" wrapText="1"/>
    </xf>
    <xf numFmtId="0" fontId="0" fillId="37" borderId="3" xfId="0" applyFont="1" applyFill="1" applyBorder="1" applyAlignment="1">
      <alignment horizontal="center" wrapText="1"/>
    </xf>
    <xf numFmtId="2" fontId="0" fillId="37" borderId="3" xfId="0" applyNumberFormat="1" applyFont="1" applyFill="1" applyBorder="1" applyAlignment="1">
      <alignment horizontal="center" vertical="center" wrapText="1"/>
    </xf>
    <xf numFmtId="4" fontId="0" fillId="37" borderId="3" xfId="0" applyNumberFormat="1" applyFont="1" applyFill="1" applyBorder="1" applyAlignment="1">
      <alignment horizontal="center" vertical="center" wrapText="1"/>
    </xf>
    <xf numFmtId="2" fontId="4" fillId="36" borderId="3" xfId="0" applyNumberFormat="1" applyFont="1" applyFill="1" applyBorder="1" applyAlignment="1">
      <alignment horizontal="center"/>
    </xf>
    <xf numFmtId="4" fontId="0" fillId="36" borderId="3" xfId="0" applyNumberFormat="1" applyFont="1" applyFill="1" applyBorder="1" applyAlignment="1">
      <alignment horizontal="center" vertical="center"/>
    </xf>
    <xf numFmtId="2" fontId="4" fillId="37" borderId="3" xfId="0" applyNumberFormat="1" applyFont="1" applyFill="1" applyBorder="1" applyAlignment="1">
      <alignment horizontal="center" vertical="center"/>
    </xf>
    <xf numFmtId="4" fontId="4" fillId="37" borderId="3" xfId="0" applyNumberFormat="1" applyFont="1" applyFill="1" applyBorder="1" applyAlignment="1">
      <alignment horizontal="center" vertical="center"/>
    </xf>
    <xf numFmtId="2" fontId="4" fillId="36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2" fontId="4" fillId="0" borderId="3" xfId="0" applyNumberFormat="1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/>
    </xf>
    <xf numFmtId="2" fontId="14" fillId="0" borderId="3" xfId="0" applyNumberFormat="1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3" fillId="34" borderId="0" xfId="0" applyFont="1" applyFill="1" applyAlignment="1">
      <alignment horizontal="left" vertical="top" wrapText="1"/>
    </xf>
    <xf numFmtId="4" fontId="95" fillId="0" borderId="0" xfId="0" applyNumberFormat="1" applyFont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3" xfId="64" applyFont="1" applyBorder="1" applyAlignment="1">
      <alignment horizontal="left" vertical="center" wrapText="1"/>
      <protection/>
    </xf>
    <xf numFmtId="0" fontId="0" fillId="0" borderId="3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4" fontId="0" fillId="36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10" fillId="0" borderId="3" xfId="0" applyFont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0" fontId="0" fillId="0" borderId="3" xfId="64" applyFont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3" xfId="64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 horizontal="right" vertical="top"/>
    </xf>
    <xf numFmtId="2" fontId="0" fillId="0" borderId="0" xfId="0" applyNumberFormat="1" applyFont="1" applyAlignment="1">
      <alignment vertical="top"/>
    </xf>
    <xf numFmtId="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36" borderId="3" xfId="0" applyNumberFormat="1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/>
    </xf>
    <xf numFmtId="0" fontId="4" fillId="36" borderId="3" xfId="0" applyFont="1" applyFill="1" applyBorder="1" applyAlignment="1">
      <alignment horizontal="left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right" vertical="center"/>
    </xf>
    <xf numFmtId="0" fontId="0" fillId="36" borderId="3" xfId="0" applyFont="1" applyFill="1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 wrapText="1"/>
    </xf>
    <xf numFmtId="0" fontId="0" fillId="36" borderId="3" xfId="0" applyFont="1" applyFill="1" applyBorder="1" applyAlignment="1">
      <alignment horizontal="left" vertical="center" wrapText="1"/>
    </xf>
    <xf numFmtId="0" fontId="0" fillId="36" borderId="3" xfId="0" applyFont="1" applyFill="1" applyBorder="1" applyAlignment="1">
      <alignment horizontal="center" vertical="center" wrapText="1"/>
    </xf>
    <xf numFmtId="4" fontId="14" fillId="36" borderId="3" xfId="0" applyNumberFormat="1" applyFont="1" applyFill="1" applyBorder="1" applyAlignment="1">
      <alignment horizontal="center" vertical="center"/>
    </xf>
    <xf numFmtId="0" fontId="28" fillId="36" borderId="3" xfId="0" applyFont="1" applyFill="1" applyBorder="1" applyAlignment="1">
      <alignment horizontal="center" vertical="center" wrapText="1"/>
    </xf>
    <xf numFmtId="4" fontId="13" fillId="36" borderId="3" xfId="0" applyNumberFormat="1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0" applyFont="1" applyFill="1" applyBorder="1" applyAlignment="1">
      <alignment vertical="center" wrapText="1"/>
    </xf>
    <xf numFmtId="2" fontId="14" fillId="36" borderId="3" xfId="0" applyNumberFormat="1" applyFont="1" applyFill="1" applyBorder="1" applyAlignment="1">
      <alignment horizontal="center" vertical="center"/>
    </xf>
    <xf numFmtId="2" fontId="13" fillId="36" borderId="3" xfId="0" applyNumberFormat="1" applyFont="1" applyFill="1" applyBorder="1" applyAlignment="1">
      <alignment horizontal="center" vertical="center"/>
    </xf>
    <xf numFmtId="2" fontId="4" fillId="36" borderId="3" xfId="0" applyNumberFormat="1" applyFont="1" applyFill="1" applyBorder="1" applyAlignment="1">
      <alignment horizontal="right" vertical="center"/>
    </xf>
    <xf numFmtId="2" fontId="4" fillId="36" borderId="3" xfId="0" applyNumberFormat="1" applyFont="1" applyFill="1" applyBorder="1" applyAlignment="1">
      <alignment vertical="center"/>
    </xf>
    <xf numFmtId="2" fontId="0" fillId="36" borderId="3" xfId="0" applyNumberFormat="1" applyFont="1" applyFill="1" applyBorder="1" applyAlignment="1">
      <alignment horizontal="center" vertical="center"/>
    </xf>
    <xf numFmtId="2" fontId="4" fillId="36" borderId="3" xfId="0" applyNumberFormat="1" applyFont="1" applyFill="1" applyBorder="1" applyAlignment="1">
      <alignment horizontal="center" vertical="center"/>
    </xf>
    <xf numFmtId="2" fontId="94" fillId="36" borderId="3" xfId="0" applyNumberFormat="1" applyFont="1" applyFill="1" applyBorder="1" applyAlignment="1">
      <alignment horizontal="center" vertical="center" wrapText="1"/>
    </xf>
    <xf numFmtId="2" fontId="0" fillId="36" borderId="3" xfId="0" applyNumberFormat="1" applyFont="1" applyFill="1" applyBorder="1" applyAlignment="1">
      <alignment horizontal="center" vertical="center" wrapText="1"/>
    </xf>
    <xf numFmtId="2" fontId="0" fillId="33" borderId="3" xfId="0" applyNumberFormat="1" applyFont="1" applyFill="1" applyBorder="1" applyAlignment="1">
      <alignment horizontal="center" vertical="top"/>
    </xf>
    <xf numFmtId="2" fontId="0" fillId="33" borderId="3" xfId="42" applyNumberFormat="1" applyFont="1" applyFill="1" applyBorder="1" applyAlignment="1">
      <alignment horizontal="center" vertical="center"/>
    </xf>
    <xf numFmtId="0" fontId="4" fillId="33" borderId="3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center" vertical="top"/>
    </xf>
    <xf numFmtId="0" fontId="0" fillId="33" borderId="3" xfId="0" applyFont="1" applyFill="1" applyBorder="1" applyAlignment="1">
      <alignment horizontal="center" vertical="center"/>
    </xf>
    <xf numFmtId="49" fontId="0" fillId="33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 vertical="center"/>
    </xf>
    <xf numFmtId="4" fontId="4" fillId="37" borderId="3" xfId="0" applyNumberFormat="1" applyFont="1" applyFill="1" applyBorder="1" applyAlignment="1">
      <alignment horizontal="center" vertical="center" wrapText="1"/>
    </xf>
    <xf numFmtId="0" fontId="21" fillId="0" borderId="0" xfId="74" applyFont="1" applyFill="1" applyBorder="1" applyAlignment="1">
      <alignment/>
      <protection/>
    </xf>
    <xf numFmtId="0" fontId="21" fillId="0" borderId="0" xfId="74" applyFont="1" applyFill="1" applyBorder="1" applyAlignment="1">
      <alignment horizontal="left" vertical="center"/>
      <protection/>
    </xf>
    <xf numFmtId="0" fontId="21" fillId="0" borderId="0" xfId="74" applyFont="1" applyFill="1" applyBorder="1" applyAlignment="1">
      <alignment wrapText="1"/>
      <protection/>
    </xf>
    <xf numFmtId="0" fontId="21" fillId="0" borderId="0" xfId="74" applyFont="1" applyFill="1" applyBorder="1" applyAlignment="1">
      <alignment horizontal="left"/>
      <protection/>
    </xf>
    <xf numFmtId="0" fontId="21" fillId="0" borderId="0" xfId="61" applyFont="1" applyFill="1" applyBorder="1" applyAlignment="1">
      <alignment horizontal="center" vertical="center" wrapText="1"/>
      <protection/>
    </xf>
    <xf numFmtId="0" fontId="23" fillId="0" borderId="0" xfId="6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7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0" fontId="28" fillId="33" borderId="3" xfId="0" applyFont="1" applyFill="1" applyBorder="1" applyAlignment="1">
      <alignment horizontal="center" vertical="center" wrapText="1"/>
    </xf>
    <xf numFmtId="1" fontId="0" fillId="33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" fontId="14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22" fillId="0" borderId="0" xfId="63" applyFont="1" applyAlignment="1">
      <alignment horizontal="right"/>
      <protection/>
    </xf>
    <xf numFmtId="0" fontId="30" fillId="0" borderId="0" xfId="63" applyFont="1" applyAlignment="1">
      <alignment horizontal="right"/>
      <protection/>
    </xf>
    <xf numFmtId="0" fontId="3" fillId="0" borderId="0" xfId="68" applyFont="1" applyAlignment="1">
      <alignment horizontal="left" vertical="top"/>
      <protection/>
    </xf>
    <xf numFmtId="0" fontId="31" fillId="0" borderId="0" xfId="68" applyFont="1">
      <alignment/>
      <protection/>
    </xf>
    <xf numFmtId="0" fontId="25" fillId="0" borderId="0" xfId="68" applyFont="1">
      <alignment/>
      <protection/>
    </xf>
    <xf numFmtId="0" fontId="21" fillId="0" borderId="3" xfId="68" applyFont="1" applyBorder="1" applyAlignment="1">
      <alignment horizontal="center" vertical="center" wrapText="1"/>
      <protection/>
    </xf>
    <xf numFmtId="0" fontId="21" fillId="36" borderId="3" xfId="68" applyFont="1" applyFill="1" applyBorder="1" applyAlignment="1">
      <alignment horizontal="center" vertical="center" wrapText="1"/>
      <protection/>
    </xf>
    <xf numFmtId="0" fontId="21" fillId="0" borderId="0" xfId="68" applyFont="1" applyBorder="1" applyAlignment="1">
      <alignment horizontal="center" vertical="top"/>
      <protection/>
    </xf>
    <xf numFmtId="0" fontId="23" fillId="0" borderId="0" xfId="68" applyFont="1" applyBorder="1" applyAlignment="1">
      <alignment horizontal="right" vertical="top" wrapText="1"/>
      <protection/>
    </xf>
    <xf numFmtId="2" fontId="23" fillId="0" borderId="0" xfId="68" applyNumberFormat="1" applyFont="1" applyBorder="1" applyAlignment="1">
      <alignment horizontal="center" vertical="top" wrapText="1"/>
      <protection/>
    </xf>
    <xf numFmtId="0" fontId="21" fillId="0" borderId="0" xfId="68" applyNumberFormat="1" applyFont="1" applyFill="1" applyBorder="1" applyAlignment="1" applyProtection="1">
      <alignment horizontal="left" vertical="top"/>
      <protection/>
    </xf>
    <xf numFmtId="0" fontId="21" fillId="0" borderId="14" xfId="68" applyNumberFormat="1" applyFont="1" applyFill="1" applyBorder="1" applyAlignment="1" applyProtection="1">
      <alignment horizontal="center" vertical="top"/>
      <protection/>
    </xf>
    <xf numFmtId="0" fontId="29" fillId="0" borderId="17" xfId="68" applyNumberFormat="1" applyFont="1" applyFill="1" applyBorder="1" applyAlignment="1" applyProtection="1">
      <alignment horizontal="center" vertical="top"/>
      <protection/>
    </xf>
    <xf numFmtId="0" fontId="93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3" xfId="68" applyNumberFormat="1" applyFont="1" applyBorder="1" applyAlignment="1">
      <alignment horizontal="center" vertical="center"/>
      <protection/>
    </xf>
    <xf numFmtId="4" fontId="4" fillId="0" borderId="3" xfId="68" applyNumberFormat="1" applyFont="1" applyBorder="1" applyAlignment="1">
      <alignment horizontal="center" vertical="center" wrapText="1"/>
      <protection/>
    </xf>
    <xf numFmtId="0" fontId="0" fillId="37" borderId="3" xfId="68" applyFont="1" applyFill="1" applyBorder="1" applyAlignment="1">
      <alignment horizontal="center" vertical="top"/>
      <protection/>
    </xf>
    <xf numFmtId="0" fontId="4" fillId="37" borderId="3" xfId="68" applyFont="1" applyFill="1" applyBorder="1" applyAlignment="1">
      <alignment horizontal="right" vertical="center" wrapText="1"/>
      <protection/>
    </xf>
    <xf numFmtId="4" fontId="4" fillId="37" borderId="3" xfId="68" applyNumberFormat="1" applyFont="1" applyFill="1" applyBorder="1" applyAlignment="1">
      <alignment horizontal="center" vertical="center" wrapText="1"/>
      <protection/>
    </xf>
    <xf numFmtId="0" fontId="0" fillId="0" borderId="3" xfId="68" applyFont="1" applyBorder="1" applyAlignment="1">
      <alignment horizontal="center" vertical="top"/>
      <protection/>
    </xf>
    <xf numFmtId="0" fontId="4" fillId="0" borderId="3" xfId="68" applyFont="1" applyBorder="1" applyAlignment="1">
      <alignment horizontal="right" vertical="center" wrapText="1"/>
      <protection/>
    </xf>
    <xf numFmtId="0" fontId="11" fillId="0" borderId="0" xfId="68" applyFont="1">
      <alignment/>
      <protection/>
    </xf>
    <xf numFmtId="0" fontId="4" fillId="36" borderId="3" xfId="0" applyFont="1" applyFill="1" applyBorder="1" applyAlignment="1">
      <alignment horizontal="center" vertical="center"/>
    </xf>
    <xf numFmtId="0" fontId="4" fillId="36" borderId="3" xfId="0" applyFont="1" applyFill="1" applyBorder="1" applyAlignment="1">
      <alignment horizontal="left" vertical="center" wrapText="1"/>
    </xf>
    <xf numFmtId="0" fontId="2" fillId="36" borderId="3" xfId="0" applyFont="1" applyFill="1" applyBorder="1" applyAlignment="1">
      <alignment horizontal="center" vertical="center"/>
    </xf>
    <xf numFmtId="2" fontId="0" fillId="36" borderId="3" xfId="64" applyNumberFormat="1" applyFont="1" applyFill="1" applyBorder="1" applyAlignment="1">
      <alignment horizontal="center" vertical="center" wrapText="1"/>
      <protection/>
    </xf>
    <xf numFmtId="0" fontId="0" fillId="36" borderId="3" xfId="0" applyFont="1" applyFill="1" applyBorder="1" applyAlignment="1">
      <alignment vertical="center" wrapText="1"/>
    </xf>
    <xf numFmtId="2" fontId="0" fillId="36" borderId="3" xfId="0" applyNumberFormat="1" applyFont="1" applyFill="1" applyBorder="1" applyAlignment="1">
      <alignment horizontal="center" vertical="center" wrapText="1"/>
    </xf>
    <xf numFmtId="2" fontId="0" fillId="36" borderId="3" xfId="0" applyNumberFormat="1" applyFont="1" applyFill="1" applyBorder="1" applyAlignment="1">
      <alignment vertical="center" wrapText="1"/>
    </xf>
    <xf numFmtId="0" fontId="4" fillId="36" borderId="3" xfId="0" applyFont="1" applyFill="1" applyBorder="1" applyAlignment="1">
      <alignment vertical="center" wrapText="1"/>
    </xf>
    <xf numFmtId="2" fontId="0" fillId="36" borderId="3" xfId="42" applyNumberFormat="1" applyFont="1" applyFill="1" applyBorder="1" applyAlignment="1">
      <alignment horizontal="center" vertical="center" wrapText="1"/>
    </xf>
    <xf numFmtId="4" fontId="0" fillId="36" borderId="3" xfId="0" applyNumberFormat="1" applyFont="1" applyFill="1" applyBorder="1" applyAlignment="1">
      <alignment horizontal="center" vertical="center" wrapText="1"/>
    </xf>
    <xf numFmtId="2" fontId="0" fillId="38" borderId="3" xfId="0" applyNumberFormat="1" applyFont="1" applyFill="1" applyBorder="1" applyAlignment="1">
      <alignment horizontal="center" vertical="center"/>
    </xf>
    <xf numFmtId="2" fontId="0" fillId="38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2" fontId="94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horizontal="center" vertical="top"/>
    </xf>
    <xf numFmtId="2" fontId="14" fillId="38" borderId="3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top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0" fontId="0" fillId="39" borderId="3" xfId="0" applyFont="1" applyFill="1" applyBorder="1" applyAlignment="1">
      <alignment horizontal="right" vertical="center"/>
    </xf>
    <xf numFmtId="0" fontId="4" fillId="39" borderId="3" xfId="0" applyFont="1" applyFill="1" applyBorder="1" applyAlignment="1">
      <alignment horizontal="center" vertical="center"/>
    </xf>
    <xf numFmtId="0" fontId="0" fillId="39" borderId="3" xfId="0" applyFont="1" applyFill="1" applyBorder="1" applyAlignment="1">
      <alignment horizontal="left" vertical="center" wrapText="1"/>
    </xf>
    <xf numFmtId="0" fontId="0" fillId="39" borderId="3" xfId="0" applyFont="1" applyFill="1" applyBorder="1" applyAlignment="1">
      <alignment horizontal="center" vertical="center" wrapText="1"/>
    </xf>
    <xf numFmtId="0" fontId="0" fillId="39" borderId="3" xfId="0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0" fillId="39" borderId="19" xfId="0" applyFont="1" applyFill="1" applyBorder="1" applyAlignment="1">
      <alignment horizontal="right" vertical="center"/>
    </xf>
    <xf numFmtId="0" fontId="14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39" borderId="19" xfId="0" applyFont="1" applyFill="1" applyBorder="1" applyAlignment="1">
      <alignment vertical="center" wrapText="1"/>
    </xf>
    <xf numFmtId="0" fontId="0" fillId="39" borderId="19" xfId="0" applyFont="1" applyFill="1" applyBorder="1" applyAlignment="1">
      <alignment horizontal="center" vertical="center" wrapText="1"/>
    </xf>
    <xf numFmtId="176" fontId="0" fillId="39" borderId="19" xfId="0" applyNumberFormat="1" applyFont="1" applyFill="1" applyBorder="1" applyAlignment="1">
      <alignment horizontal="right" vertical="center"/>
    </xf>
    <xf numFmtId="0" fontId="4" fillId="39" borderId="19" xfId="0" applyFont="1" applyFill="1" applyBorder="1" applyAlignment="1">
      <alignment horizontal="center" vertical="top"/>
    </xf>
    <xf numFmtId="0" fontId="4" fillId="39" borderId="19" xfId="0" applyFont="1" applyFill="1" applyBorder="1" applyAlignment="1">
      <alignment horizontal="left" vertical="top" wrapText="1"/>
    </xf>
    <xf numFmtId="0" fontId="0" fillId="39" borderId="19" xfId="0" applyFont="1" applyFill="1" applyBorder="1" applyAlignment="1">
      <alignment vertical="top" wrapText="1"/>
    </xf>
    <xf numFmtId="0" fontId="0" fillId="39" borderId="19" xfId="0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right" vertical="center"/>
    </xf>
    <xf numFmtId="0" fontId="89" fillId="39" borderId="19" xfId="0" applyFont="1" applyFill="1" applyBorder="1" applyAlignment="1">
      <alignment horizontal="center" vertical="center"/>
    </xf>
    <xf numFmtId="176" fontId="0" fillId="39" borderId="19" xfId="0" applyNumberFormat="1" applyFont="1" applyFill="1" applyBorder="1" applyAlignment="1">
      <alignment horizontal="right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left" vertical="center" wrapText="1"/>
    </xf>
    <xf numFmtId="0" fontId="89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39" borderId="3" xfId="0" applyFont="1" applyFill="1" applyBorder="1" applyAlignment="1">
      <alignment horizontal="center" vertical="center"/>
    </xf>
    <xf numFmtId="0" fontId="0" fillId="39" borderId="3" xfId="0" applyFont="1" applyFill="1" applyBorder="1" applyAlignment="1">
      <alignment horizontal="right" vertical="center"/>
    </xf>
    <xf numFmtId="0" fontId="4" fillId="39" borderId="3" xfId="0" applyFont="1" applyFill="1" applyBorder="1" applyAlignment="1">
      <alignment horizontal="center" vertical="center" wrapText="1"/>
    </xf>
    <xf numFmtId="176" fontId="0" fillId="39" borderId="3" xfId="0" applyNumberFormat="1" applyFont="1" applyFill="1" applyBorder="1" applyAlignment="1">
      <alignment horizontal="right" vertical="center"/>
    </xf>
    <xf numFmtId="0" fontId="4" fillId="39" borderId="3" xfId="0" applyFont="1" applyFill="1" applyBorder="1" applyAlignment="1">
      <alignment horizontal="left" vertical="center" wrapText="1"/>
    </xf>
    <xf numFmtId="0" fontId="0" fillId="39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16" fontId="0" fillId="39" borderId="19" xfId="0" applyNumberFormat="1" applyFont="1" applyFill="1" applyBorder="1" applyAlignment="1" quotePrefix="1">
      <alignment horizontal="center" vertical="top"/>
    </xf>
    <xf numFmtId="16" fontId="0" fillId="39" borderId="3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left" vertical="center" wrapText="1"/>
    </xf>
    <xf numFmtId="0" fontId="26" fillId="0" borderId="22" xfId="0" applyNumberFormat="1" applyFont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 wrapText="1"/>
    </xf>
    <xf numFmtId="2" fontId="28" fillId="0" borderId="3" xfId="0" applyNumberFormat="1" applyFont="1" applyBorder="1" applyAlignment="1">
      <alignment horizontal="center" vertical="center"/>
    </xf>
    <xf numFmtId="4" fontId="2" fillId="36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40" borderId="3" xfId="69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69" applyFont="1" applyBorder="1" applyAlignment="1" applyProtection="1">
      <alignment horizontal="center" vertical="center"/>
      <protection locked="0"/>
    </xf>
    <xf numFmtId="0" fontId="97" fillId="0" borderId="3" xfId="0" applyFont="1" applyBorder="1" applyAlignment="1">
      <alignment horizontal="left" vertical="center" wrapText="1"/>
    </xf>
    <xf numFmtId="0" fontId="97" fillId="0" borderId="3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left" vertical="center" wrapText="1"/>
    </xf>
    <xf numFmtId="2" fontId="11" fillId="38" borderId="0" xfId="0" applyNumberFormat="1" applyFont="1" applyFill="1" applyAlignment="1">
      <alignment vertical="top"/>
    </xf>
    <xf numFmtId="2" fontId="0" fillId="38" borderId="0" xfId="0" applyNumberFormat="1" applyFont="1" applyFill="1" applyAlignment="1">
      <alignment vertical="top"/>
    </xf>
    <xf numFmtId="0" fontId="0" fillId="38" borderId="0" xfId="0" applyFont="1" applyFill="1" applyAlignment="1">
      <alignment/>
    </xf>
    <xf numFmtId="2" fontId="14" fillId="38" borderId="3" xfId="0" applyNumberFormat="1" applyFont="1" applyFill="1" applyBorder="1" applyAlignment="1">
      <alignment horizontal="center" vertical="center" textRotation="90" wrapText="1"/>
    </xf>
    <xf numFmtId="2" fontId="0" fillId="38" borderId="3" xfId="0" applyNumberFormat="1" applyFont="1" applyFill="1" applyBorder="1" applyAlignment="1">
      <alignment vertical="top"/>
    </xf>
    <xf numFmtId="4" fontId="0" fillId="38" borderId="3" xfId="50" applyNumberFormat="1" applyFont="1" applyFill="1" applyBorder="1" applyAlignment="1">
      <alignment horizontal="center" vertical="center" wrapText="1"/>
      <protection/>
    </xf>
    <xf numFmtId="2" fontId="0" fillId="38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10" fillId="34" borderId="28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8" xfId="50" applyNumberFormat="1" applyFont="1" applyBorder="1" applyAlignment="1">
      <alignment horizontal="center" vertical="center" wrapText="1"/>
      <protection/>
    </xf>
    <xf numFmtId="2" fontId="0" fillId="0" borderId="26" xfId="50" applyNumberFormat="1" applyFont="1" applyBorder="1" applyAlignment="1">
      <alignment horizontal="center" vertical="center" wrapText="1"/>
      <protection/>
    </xf>
    <xf numFmtId="2" fontId="0" fillId="0" borderId="14" xfId="50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99" fillId="36" borderId="3" xfId="0" applyFont="1" applyFill="1" applyBorder="1" applyAlignment="1">
      <alignment horizontal="center" vertical="center"/>
    </xf>
    <xf numFmtId="0" fontId="100" fillId="36" borderId="3" xfId="0" applyFont="1" applyFill="1" applyBorder="1" applyAlignment="1">
      <alignment horizontal="center" vertical="center" wrapText="1"/>
    </xf>
    <xf numFmtId="0" fontId="99" fillId="36" borderId="3" xfId="0" applyFont="1" applyFill="1" applyBorder="1" applyAlignment="1">
      <alignment horizontal="left" vertical="center" wrapText="1"/>
    </xf>
    <xf numFmtId="0" fontId="99" fillId="36" borderId="3" xfId="0" applyFont="1" applyFill="1" applyBorder="1" applyAlignment="1">
      <alignment horizontal="center" vertical="center" wrapText="1"/>
    </xf>
    <xf numFmtId="2" fontId="99" fillId="36" borderId="3" xfId="0" applyNumberFormat="1" applyFont="1" applyFill="1" applyBorder="1" applyAlignment="1">
      <alignment horizontal="center" vertical="center"/>
    </xf>
    <xf numFmtId="0" fontId="99" fillId="36" borderId="3" xfId="0" applyFont="1" applyFill="1" applyBorder="1" applyAlignment="1">
      <alignment horizontal="center" vertical="center"/>
    </xf>
    <xf numFmtId="0" fontId="100" fillId="36" borderId="3" xfId="0" applyFont="1" applyFill="1" applyBorder="1" applyAlignment="1">
      <alignment horizontal="center" vertical="center" wrapText="1"/>
    </xf>
    <xf numFmtId="0" fontId="99" fillId="36" borderId="3" xfId="0" applyFont="1" applyFill="1" applyBorder="1" applyAlignment="1">
      <alignment horizontal="left" vertical="center" wrapText="1"/>
    </xf>
    <xf numFmtId="0" fontId="99" fillId="36" borderId="3" xfId="0" applyFont="1" applyFill="1" applyBorder="1" applyAlignment="1">
      <alignment horizontal="center" vertical="center" wrapText="1"/>
    </xf>
    <xf numFmtId="2" fontId="99" fillId="36" borderId="3" xfId="0" applyNumberFormat="1" applyFont="1" applyFill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99" fillId="0" borderId="3" xfId="0" applyNumberFormat="1" applyFont="1" applyBorder="1" applyAlignment="1">
      <alignment vertical="center"/>
    </xf>
    <xf numFmtId="0" fontId="99" fillId="0" borderId="3" xfId="0" applyNumberFormat="1" applyFont="1" applyBorder="1" applyAlignment="1">
      <alignment vertical="center" wrapText="1"/>
    </xf>
    <xf numFmtId="0" fontId="99" fillId="34" borderId="3" xfId="0" applyFont="1" applyFill="1" applyBorder="1" applyAlignment="1">
      <alignment horizontal="center" vertical="center" wrapText="1"/>
    </xf>
    <xf numFmtId="0" fontId="101" fillId="0" borderId="3" xfId="0" applyFont="1" applyBorder="1" applyAlignment="1">
      <alignment horizontal="center" vertical="center"/>
    </xf>
    <xf numFmtId="0" fontId="99" fillId="0" borderId="3" xfId="0" applyFont="1" applyFill="1" applyBorder="1" applyAlignment="1">
      <alignment vertical="center" wrapText="1"/>
    </xf>
    <xf numFmtId="0" fontId="99" fillId="0" borderId="3" xfId="0" applyFont="1" applyFill="1" applyBorder="1" applyAlignment="1">
      <alignment horizontal="center" vertical="center" wrapText="1"/>
    </xf>
    <xf numFmtId="49" fontId="99" fillId="0" borderId="3" xfId="0" applyNumberFormat="1" applyFont="1" applyFill="1" applyBorder="1" applyAlignment="1">
      <alignment horizontal="center" vertical="center" wrapText="1"/>
    </xf>
    <xf numFmtId="0" fontId="102" fillId="0" borderId="3" xfId="0" applyFont="1" applyFill="1" applyBorder="1" applyAlignment="1">
      <alignment/>
    </xf>
    <xf numFmtId="0" fontId="99" fillId="0" borderId="3" xfId="0" applyFont="1" applyBorder="1" applyAlignment="1">
      <alignment horizontal="center"/>
    </xf>
    <xf numFmtId="0" fontId="102" fillId="0" borderId="3" xfId="0" applyFont="1" applyBorder="1" applyAlignment="1">
      <alignment/>
    </xf>
    <xf numFmtId="0" fontId="102" fillId="0" borderId="3" xfId="0" applyFont="1" applyBorder="1" applyAlignment="1">
      <alignment horizontal="center"/>
    </xf>
    <xf numFmtId="0" fontId="99" fillId="0" borderId="3" xfId="0" applyFont="1" applyFill="1" applyBorder="1" applyAlignment="1">
      <alignment horizontal="center"/>
    </xf>
    <xf numFmtId="0" fontId="99" fillId="0" borderId="3" xfId="73" applyFont="1" applyBorder="1" applyAlignment="1">
      <alignment wrapText="1"/>
      <protection/>
    </xf>
    <xf numFmtId="0" fontId="2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4" fillId="37" borderId="27" xfId="0" applyFont="1" applyFill="1" applyBorder="1" applyAlignment="1">
      <alignment horizontal="right" vertical="center" wrapText="1"/>
    </xf>
    <xf numFmtId="0" fontId="4" fillId="37" borderId="28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21" fillId="0" borderId="0" xfId="68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93" fillId="0" borderId="0" xfId="68" applyFont="1" applyAlignment="1">
      <alignment horizontal="left"/>
      <protection/>
    </xf>
    <xf numFmtId="0" fontId="21" fillId="0" borderId="0" xfId="68" applyFont="1" applyAlignment="1">
      <alignment horizontal="left"/>
      <protection/>
    </xf>
    <xf numFmtId="0" fontId="21" fillId="0" borderId="3" xfId="0" applyFont="1" applyBorder="1" applyAlignment="1">
      <alignment horizontal="center" vertical="center"/>
    </xf>
    <xf numFmtId="0" fontId="4" fillId="37" borderId="3" xfId="0" applyFont="1" applyFill="1" applyBorder="1" applyAlignment="1">
      <alignment horizontal="right" vertical="center"/>
    </xf>
    <xf numFmtId="2" fontId="4" fillId="36" borderId="3" xfId="0" applyNumberFormat="1" applyFont="1" applyFill="1" applyBorder="1" applyAlignment="1">
      <alignment horizontal="right" vertical="center" wrapText="1"/>
    </xf>
    <xf numFmtId="0" fontId="4" fillId="37" borderId="3" xfId="0" applyFont="1" applyFill="1" applyBorder="1" applyAlignment="1">
      <alignment horizontal="right" vertical="center" wrapText="1"/>
    </xf>
    <xf numFmtId="0" fontId="21" fillId="0" borderId="0" xfId="68" applyFont="1" applyFill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4" fontId="21" fillId="0" borderId="0" xfId="0" applyNumberFormat="1" applyFont="1" applyAlignment="1">
      <alignment horizontal="center"/>
    </xf>
    <xf numFmtId="0" fontId="21" fillId="0" borderId="3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41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 wrapText="1"/>
    </xf>
    <xf numFmtId="0" fontId="0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90"/>
    </xf>
    <xf numFmtId="0" fontId="3" fillId="3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2" fontId="0" fillId="0" borderId="27" xfId="0" applyNumberFormat="1" applyFont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64" applyFont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val1 2" xfId="46"/>
    <cellStyle name="Excel Built-in Normal" xfId="47"/>
    <cellStyle name="Explanatory Text" xfId="48"/>
    <cellStyle name="Followed Hyperlink" xfId="49"/>
    <cellStyle name="formulas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zm.2016.05.23 2" xfId="58"/>
    <cellStyle name="Linked Cell" xfId="59"/>
    <cellStyle name="Neutral" xfId="60"/>
    <cellStyle name="Normal 10" xfId="61"/>
    <cellStyle name="Normal 2" xfId="62"/>
    <cellStyle name="Normal 5 2" xfId="63"/>
    <cellStyle name="Normal_Sheet1" xfId="64"/>
    <cellStyle name="Note" xfId="65"/>
    <cellStyle name="Output" xfId="66"/>
    <cellStyle name="Percent" xfId="67"/>
    <cellStyle name="Style 1" xfId="68"/>
    <cellStyle name="TableStyleLight1" xfId="69"/>
    <cellStyle name="Title" xfId="70"/>
    <cellStyle name="Total" xfId="71"/>
    <cellStyle name="Warning Text" xfId="72"/>
    <cellStyle name="Обычный_2009-04-27_PED IESN" xfId="73"/>
    <cellStyle name="Обычный_33. OZOLNIEKU NOVADA DOME_OZO SKOLA_TELPU, GAITENU, KAPNU TELPU REMONTS_TAME_VADIMS_2011_02_25_melnraksts" xfId="74"/>
  </cellStyles>
  <dxfs count="7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47.421875" style="1" customWidth="1"/>
    <col min="4" max="4" width="18.00390625" style="2" customWidth="1"/>
    <col min="5" max="16384" width="9.140625" style="6" customWidth="1"/>
  </cols>
  <sheetData/>
  <sheetProtection/>
  <printOptions/>
  <pageMargins left="0.7480314960629921" right="0.7480314960629921" top="1.7322834645669292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Q63"/>
  <sheetViews>
    <sheetView view="pageBreakPreview" zoomScale="85" zoomScaleSheetLayoutView="85" zoomScalePageLayoutView="0" workbookViewId="0" topLeftCell="A10">
      <pane ySplit="1545" topLeftCell="A22" activePane="bottomLeft" state="split"/>
      <selection pane="topLeft" activeCell="A10" sqref="A10"/>
      <selection pane="bottomLeft" activeCell="F13" sqref="F13:P53"/>
    </sheetView>
  </sheetViews>
  <sheetFormatPr defaultColWidth="9.140625" defaultRowHeight="12.75"/>
  <cols>
    <col min="1" max="1" width="5.7109375" style="3" customWidth="1"/>
    <col min="2" max="2" width="7.8515625" style="3" customWidth="1"/>
    <col min="3" max="3" width="35.8515625" style="1" customWidth="1"/>
    <col min="4" max="4" width="4.7109375" style="2" customWidth="1"/>
    <col min="5" max="5" width="7.8515625" style="3" customWidth="1"/>
    <col min="6" max="6" width="6.28125" style="3" customWidth="1"/>
    <col min="7" max="7" width="6.57421875" style="4" customWidth="1"/>
    <col min="8" max="8" width="6.421875" style="5" customWidth="1"/>
    <col min="9" max="9" width="6.8515625" style="5" customWidth="1"/>
    <col min="10" max="10" width="6.28125" style="5" customWidth="1"/>
    <col min="11" max="11" width="6.57421875" style="5" customWidth="1"/>
    <col min="12" max="13" width="8.421875" style="5" customWidth="1"/>
    <col min="14" max="14" width="9.421875" style="5" customWidth="1"/>
    <col min="15" max="15" width="8.421875" style="5" customWidth="1"/>
    <col min="16" max="16" width="10.140625" style="6" customWidth="1"/>
    <col min="17" max="17" width="22.140625" style="6" customWidth="1"/>
    <col min="18" max="16384" width="9.140625" style="6" customWidth="1"/>
  </cols>
  <sheetData>
    <row r="1" spans="1:16" s="48" customFormat="1" ht="15.75">
      <c r="A1" s="175"/>
      <c r="B1" s="175"/>
      <c r="C1" s="176"/>
      <c r="D1" s="177"/>
      <c r="E1" s="175" t="s">
        <v>101</v>
      </c>
      <c r="F1" s="175"/>
      <c r="G1" s="178"/>
      <c r="H1" s="179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176"/>
      <c r="D2" s="177"/>
      <c r="E2" s="175" t="s">
        <v>102</v>
      </c>
      <c r="F2" s="175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s="42" customFormat="1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s="42" customFormat="1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4.25">
      <c r="A6" s="261" t="s">
        <v>5</v>
      </c>
      <c r="B6" s="261"/>
      <c r="C6" s="262"/>
      <c r="D6" s="50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1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4"/>
      <c r="P7" s="270">
        <f>P56</f>
        <v>0</v>
      </c>
    </row>
    <row r="8" spans="1:16" ht="14.25">
      <c r="A8" s="150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12" customHeight="1">
      <c r="A11" s="60"/>
      <c r="B11" s="77"/>
      <c r="C11" s="78" t="s">
        <v>162</v>
      </c>
      <c r="D11" s="79"/>
      <c r="E11" s="77"/>
      <c r="F11" s="7"/>
      <c r="G11" s="212"/>
      <c r="H11" s="181"/>
      <c r="I11" s="298"/>
      <c r="J11" s="298"/>
      <c r="K11" s="181"/>
      <c r="L11" s="181"/>
      <c r="M11" s="181"/>
      <c r="N11" s="181"/>
      <c r="O11" s="181"/>
      <c r="P11" s="181"/>
    </row>
    <row r="12" spans="1:16" ht="12.75">
      <c r="A12" s="409" t="s">
        <v>154</v>
      </c>
      <c r="B12" s="409"/>
      <c r="C12" s="410"/>
      <c r="D12" s="411"/>
      <c r="E12" s="412"/>
      <c r="F12" s="400"/>
      <c r="G12" s="413"/>
      <c r="H12" s="414"/>
      <c r="I12" s="414"/>
      <c r="J12" s="414"/>
      <c r="K12" s="414"/>
      <c r="L12" s="414"/>
      <c r="M12" s="414"/>
      <c r="N12" s="414"/>
      <c r="O12" s="414"/>
      <c r="P12" s="415"/>
    </row>
    <row r="13" spans="1:16" s="21" customFormat="1" ht="51">
      <c r="A13" s="412" t="s">
        <v>156</v>
      </c>
      <c r="B13" s="409"/>
      <c r="C13" s="406" t="s">
        <v>518</v>
      </c>
      <c r="D13" s="407" t="s">
        <v>355</v>
      </c>
      <c r="E13" s="408">
        <v>805.6</v>
      </c>
      <c r="F13" s="386"/>
      <c r="G13" s="387"/>
      <c r="H13" s="388"/>
      <c r="I13" s="388"/>
      <c r="J13" s="387"/>
      <c r="K13" s="387"/>
      <c r="L13" s="387"/>
      <c r="M13" s="387"/>
      <c r="N13" s="387"/>
      <c r="O13" s="387"/>
      <c r="P13" s="387"/>
    </row>
    <row r="14" spans="1:16" s="21" customFormat="1" ht="38.25">
      <c r="A14" s="412" t="s">
        <v>151</v>
      </c>
      <c r="B14" s="416"/>
      <c r="C14" s="420" t="s">
        <v>519</v>
      </c>
      <c r="D14" s="407" t="s">
        <v>355</v>
      </c>
      <c r="E14" s="408">
        <v>805.6</v>
      </c>
      <c r="F14" s="386"/>
      <c r="G14" s="387"/>
      <c r="H14" s="388"/>
      <c r="I14" s="388"/>
      <c r="J14" s="387"/>
      <c r="K14" s="387"/>
      <c r="L14" s="387"/>
      <c r="M14" s="387"/>
      <c r="N14" s="387"/>
      <c r="O14" s="387"/>
      <c r="P14" s="387"/>
    </row>
    <row r="15" spans="1:16" s="21" customFormat="1" ht="25.5">
      <c r="A15" s="412" t="s">
        <v>152</v>
      </c>
      <c r="B15" s="416"/>
      <c r="C15" s="420" t="s">
        <v>520</v>
      </c>
      <c r="D15" s="407" t="s">
        <v>355</v>
      </c>
      <c r="E15" s="408">
        <v>805.6</v>
      </c>
      <c r="F15" s="386"/>
      <c r="G15" s="387"/>
      <c r="H15" s="388"/>
      <c r="I15" s="388"/>
      <c r="J15" s="387"/>
      <c r="K15" s="387"/>
      <c r="L15" s="387"/>
      <c r="M15" s="387"/>
      <c r="N15" s="387"/>
      <c r="O15" s="387"/>
      <c r="P15" s="387"/>
    </row>
    <row r="16" spans="1:16" s="21" customFormat="1" ht="12.75">
      <c r="A16" s="440" t="s">
        <v>394</v>
      </c>
      <c r="B16" s="416"/>
      <c r="C16" s="406" t="s">
        <v>524</v>
      </c>
      <c r="D16" s="407" t="s">
        <v>52</v>
      </c>
      <c r="E16" s="408">
        <v>86.8</v>
      </c>
      <c r="F16" s="386"/>
      <c r="G16" s="387"/>
      <c r="H16" s="387"/>
      <c r="I16" s="388"/>
      <c r="J16" s="388"/>
      <c r="K16" s="387"/>
      <c r="L16" s="387"/>
      <c r="M16" s="387"/>
      <c r="N16" s="387"/>
      <c r="O16" s="387"/>
      <c r="P16" s="387"/>
    </row>
    <row r="17" spans="1:16" s="21" customFormat="1" ht="12.75">
      <c r="A17" s="416"/>
      <c r="B17" s="416"/>
      <c r="C17" s="406"/>
      <c r="D17" s="407"/>
      <c r="E17" s="408"/>
      <c r="F17" s="386"/>
      <c r="G17" s="387"/>
      <c r="H17" s="387"/>
      <c r="I17" s="388"/>
      <c r="J17" s="388"/>
      <c r="K17" s="387"/>
      <c r="L17" s="387"/>
      <c r="M17" s="387"/>
      <c r="N17" s="387"/>
      <c r="O17" s="387"/>
      <c r="P17" s="387"/>
    </row>
    <row r="18" spans="1:16" s="21" customFormat="1" ht="12.75">
      <c r="A18" s="416"/>
      <c r="B18" s="416"/>
      <c r="C18" s="417" t="s">
        <v>356</v>
      </c>
      <c r="D18" s="407"/>
      <c r="E18" s="408"/>
      <c r="F18" s="386"/>
      <c r="G18" s="387"/>
      <c r="H18" s="387"/>
      <c r="I18" s="388"/>
      <c r="J18" s="388"/>
      <c r="K18" s="387"/>
      <c r="L18" s="387"/>
      <c r="M18" s="387"/>
      <c r="N18" s="387"/>
      <c r="O18" s="387"/>
      <c r="P18" s="387"/>
    </row>
    <row r="19" spans="1:16" s="21" customFormat="1" ht="12.75">
      <c r="A19" s="418" t="s">
        <v>148</v>
      </c>
      <c r="B19" s="418"/>
      <c r="C19" s="419"/>
      <c r="D19" s="407"/>
      <c r="E19" s="408"/>
      <c r="F19" s="386"/>
      <c r="G19" s="387"/>
      <c r="H19" s="387"/>
      <c r="I19" s="388"/>
      <c r="J19" s="388"/>
      <c r="K19" s="387"/>
      <c r="L19" s="387"/>
      <c r="M19" s="387"/>
      <c r="N19" s="387"/>
      <c r="O19" s="387"/>
      <c r="P19" s="387"/>
    </row>
    <row r="20" spans="1:16" s="21" customFormat="1" ht="12.75">
      <c r="A20" s="416" t="s">
        <v>160</v>
      </c>
      <c r="B20" s="416"/>
      <c r="C20" s="420" t="s">
        <v>357</v>
      </c>
      <c r="D20" s="407" t="s">
        <v>250</v>
      </c>
      <c r="E20" s="408">
        <f>ROUND(320*1*1,2)</f>
        <v>320</v>
      </c>
      <c r="F20" s="386"/>
      <c r="G20" s="387"/>
      <c r="H20" s="387"/>
      <c r="I20" s="388"/>
      <c r="J20" s="388"/>
      <c r="K20" s="387"/>
      <c r="L20" s="387"/>
      <c r="M20" s="387"/>
      <c r="N20" s="387"/>
      <c r="O20" s="387"/>
      <c r="P20" s="387"/>
    </row>
    <row r="21" spans="1:16" s="21" customFormat="1" ht="25.5">
      <c r="A21" s="416" t="s">
        <v>161</v>
      </c>
      <c r="B21" s="416"/>
      <c r="C21" s="420" t="s">
        <v>358</v>
      </c>
      <c r="D21" s="407" t="s">
        <v>355</v>
      </c>
      <c r="E21" s="408">
        <v>425.78</v>
      </c>
      <c r="F21" s="386"/>
      <c r="G21" s="387"/>
      <c r="H21" s="387"/>
      <c r="I21" s="388"/>
      <c r="J21" s="388"/>
      <c r="K21" s="387"/>
      <c r="L21" s="387"/>
      <c r="M21" s="387"/>
      <c r="N21" s="387"/>
      <c r="O21" s="387"/>
      <c r="P21" s="387"/>
    </row>
    <row r="22" spans="1:16" s="21" customFormat="1" ht="38.25">
      <c r="A22" s="416" t="s">
        <v>169</v>
      </c>
      <c r="B22" s="416"/>
      <c r="C22" s="420" t="s">
        <v>359</v>
      </c>
      <c r="D22" s="407" t="s">
        <v>195</v>
      </c>
      <c r="E22" s="408">
        <f>ROUND(E21*0.2,0)</f>
        <v>85</v>
      </c>
      <c r="F22" s="386"/>
      <c r="G22" s="387"/>
      <c r="H22" s="387"/>
      <c r="I22" s="388"/>
      <c r="J22" s="388"/>
      <c r="K22" s="387"/>
      <c r="L22" s="387"/>
      <c r="M22" s="387"/>
      <c r="N22" s="387"/>
      <c r="O22" s="387"/>
      <c r="P22" s="387"/>
    </row>
    <row r="23" spans="1:16" s="21" customFormat="1" ht="38.25">
      <c r="A23" s="416" t="s">
        <v>395</v>
      </c>
      <c r="B23" s="416"/>
      <c r="C23" s="420" t="s">
        <v>521</v>
      </c>
      <c r="D23" s="407" t="s">
        <v>355</v>
      </c>
      <c r="E23" s="408">
        <v>425.78</v>
      </c>
      <c r="F23" s="386"/>
      <c r="G23" s="387"/>
      <c r="H23" s="387"/>
      <c r="I23" s="388"/>
      <c r="J23" s="388"/>
      <c r="K23" s="387"/>
      <c r="L23" s="387"/>
      <c r="M23" s="387"/>
      <c r="N23" s="387"/>
      <c r="O23" s="387"/>
      <c r="P23" s="387"/>
    </row>
    <row r="24" spans="1:16" s="21" customFormat="1" ht="38.25">
      <c r="A24" s="416" t="s">
        <v>396</v>
      </c>
      <c r="B24" s="416"/>
      <c r="C24" s="420" t="s">
        <v>360</v>
      </c>
      <c r="D24" s="407" t="s">
        <v>355</v>
      </c>
      <c r="E24" s="408">
        <v>425</v>
      </c>
      <c r="F24" s="386"/>
      <c r="G24" s="387"/>
      <c r="H24" s="387"/>
      <c r="I24" s="388"/>
      <c r="J24" s="388"/>
      <c r="K24" s="387"/>
      <c r="L24" s="387"/>
      <c r="M24" s="387"/>
      <c r="N24" s="387"/>
      <c r="O24" s="387"/>
      <c r="P24" s="387"/>
    </row>
    <row r="25" spans="1:16" s="21" customFormat="1" ht="25.5">
      <c r="A25" s="416" t="s">
        <v>397</v>
      </c>
      <c r="B25" s="416"/>
      <c r="C25" s="420" t="s">
        <v>361</v>
      </c>
      <c r="D25" s="407" t="s">
        <v>195</v>
      </c>
      <c r="E25" s="408">
        <f>E24</f>
        <v>425</v>
      </c>
      <c r="F25" s="386"/>
      <c r="G25" s="387"/>
      <c r="H25" s="387"/>
      <c r="I25" s="388"/>
      <c r="J25" s="388"/>
      <c r="K25" s="387"/>
      <c r="L25" s="387"/>
      <c r="M25" s="387"/>
      <c r="N25" s="387"/>
      <c r="O25" s="387"/>
      <c r="P25" s="387"/>
    </row>
    <row r="26" spans="1:16" s="21" customFormat="1" ht="12.75">
      <c r="A26" s="416"/>
      <c r="B26" s="416"/>
      <c r="C26" s="420"/>
      <c r="D26" s="421"/>
      <c r="E26" s="422"/>
      <c r="F26" s="386"/>
      <c r="G26" s="387"/>
      <c r="H26" s="387"/>
      <c r="I26" s="388"/>
      <c r="J26" s="388"/>
      <c r="K26" s="387"/>
      <c r="L26" s="387"/>
      <c r="M26" s="387"/>
      <c r="N26" s="387"/>
      <c r="O26" s="387"/>
      <c r="P26" s="387"/>
    </row>
    <row r="27" spans="1:16" s="21" customFormat="1" ht="12.75">
      <c r="A27" s="394" t="s">
        <v>133</v>
      </c>
      <c r="B27" s="416"/>
      <c r="C27" s="419" t="s">
        <v>362</v>
      </c>
      <c r="D27" s="421"/>
      <c r="E27" s="422"/>
      <c r="F27" s="386"/>
      <c r="G27" s="387"/>
      <c r="H27" s="387"/>
      <c r="I27" s="388"/>
      <c r="J27" s="388"/>
      <c r="K27" s="387"/>
      <c r="L27" s="387"/>
      <c r="M27" s="387"/>
      <c r="N27" s="387"/>
      <c r="O27" s="387"/>
      <c r="P27" s="387"/>
    </row>
    <row r="28" spans="1:16" s="21" customFormat="1" ht="25.5">
      <c r="A28" s="416" t="s">
        <v>171</v>
      </c>
      <c r="B28" s="416"/>
      <c r="C28" s="420" t="s">
        <v>376</v>
      </c>
      <c r="D28" s="423" t="s">
        <v>250</v>
      </c>
      <c r="E28" s="424">
        <v>47.8</v>
      </c>
      <c r="F28" s="386"/>
      <c r="G28" s="387"/>
      <c r="H28" s="387"/>
      <c r="I28" s="388"/>
      <c r="J28" s="388"/>
      <c r="K28" s="387"/>
      <c r="L28" s="387"/>
      <c r="M28" s="387"/>
      <c r="N28" s="387"/>
      <c r="O28" s="387"/>
      <c r="P28" s="387"/>
    </row>
    <row r="29" spans="1:16" s="21" customFormat="1" ht="12.75">
      <c r="A29" s="416" t="s">
        <v>172</v>
      </c>
      <c r="B29" s="416"/>
      <c r="C29" s="420" t="s">
        <v>377</v>
      </c>
      <c r="D29" s="423" t="s">
        <v>250</v>
      </c>
      <c r="E29" s="424">
        <v>47.8</v>
      </c>
      <c r="F29" s="386"/>
      <c r="G29" s="387"/>
      <c r="H29" s="387"/>
      <c r="I29" s="388"/>
      <c r="J29" s="388"/>
      <c r="K29" s="387"/>
      <c r="L29" s="387"/>
      <c r="M29" s="387"/>
      <c r="N29" s="387"/>
      <c r="O29" s="387"/>
      <c r="P29" s="387"/>
    </row>
    <row r="30" spans="1:16" s="21" customFormat="1" ht="25.5">
      <c r="A30" s="416" t="s">
        <v>390</v>
      </c>
      <c r="B30" s="416"/>
      <c r="C30" s="420" t="s">
        <v>526</v>
      </c>
      <c r="D30" s="423" t="s">
        <v>250</v>
      </c>
      <c r="E30" s="422">
        <f>ROUNDUP(320*0.12*0.8,0)</f>
        <v>31</v>
      </c>
      <c r="F30" s="386"/>
      <c r="G30" s="387"/>
      <c r="H30" s="387"/>
      <c r="I30" s="388"/>
      <c r="J30" s="388"/>
      <c r="K30" s="387"/>
      <c r="L30" s="387"/>
      <c r="M30" s="387"/>
      <c r="N30" s="387"/>
      <c r="O30" s="387"/>
      <c r="P30" s="387"/>
    </row>
    <row r="31" spans="1:16" s="21" customFormat="1" ht="25.5">
      <c r="A31" s="416" t="s">
        <v>391</v>
      </c>
      <c r="B31" s="416"/>
      <c r="C31" s="420" t="s">
        <v>525</v>
      </c>
      <c r="D31" s="423" t="s">
        <v>250</v>
      </c>
      <c r="E31" s="422">
        <v>16.8</v>
      </c>
      <c r="F31" s="386"/>
      <c r="G31" s="387"/>
      <c r="H31" s="387"/>
      <c r="I31" s="388"/>
      <c r="J31" s="388"/>
      <c r="K31" s="387"/>
      <c r="L31" s="387"/>
      <c r="M31" s="387"/>
      <c r="N31" s="387"/>
      <c r="O31" s="387"/>
      <c r="P31" s="387"/>
    </row>
    <row r="32" spans="1:16" s="21" customFormat="1" ht="25.5">
      <c r="A32" s="416" t="s">
        <v>392</v>
      </c>
      <c r="B32" s="416"/>
      <c r="C32" s="420" t="s">
        <v>363</v>
      </c>
      <c r="D32" s="423" t="s">
        <v>52</v>
      </c>
      <c r="E32" s="422">
        <v>112</v>
      </c>
      <c r="F32" s="386"/>
      <c r="G32" s="387"/>
      <c r="H32" s="387"/>
      <c r="I32" s="388"/>
      <c r="J32" s="388"/>
      <c r="K32" s="387"/>
      <c r="L32" s="387"/>
      <c r="M32" s="387"/>
      <c r="N32" s="387"/>
      <c r="O32" s="387"/>
      <c r="P32" s="387"/>
    </row>
    <row r="33" spans="1:16" s="21" customFormat="1" ht="25.5">
      <c r="A33" s="425" t="s">
        <v>398</v>
      </c>
      <c r="B33" s="425"/>
      <c r="C33" s="426" t="s">
        <v>364</v>
      </c>
      <c r="D33" s="427" t="s">
        <v>195</v>
      </c>
      <c r="E33" s="428">
        <v>46.2</v>
      </c>
      <c r="F33" s="429"/>
      <c r="G33" s="430"/>
      <c r="H33" s="430"/>
      <c r="I33" s="431"/>
      <c r="J33" s="431"/>
      <c r="K33" s="430"/>
      <c r="L33" s="430"/>
      <c r="M33" s="430"/>
      <c r="N33" s="430"/>
      <c r="O33" s="430"/>
      <c r="P33" s="430"/>
    </row>
    <row r="34" spans="1:16" s="21" customFormat="1" ht="12.75">
      <c r="A34" s="397"/>
      <c r="B34" s="397"/>
      <c r="C34" s="395"/>
      <c r="D34" s="432"/>
      <c r="E34" s="433"/>
      <c r="F34" s="391"/>
      <c r="G34" s="392"/>
      <c r="H34" s="392"/>
      <c r="I34" s="390"/>
      <c r="J34" s="390"/>
      <c r="K34" s="392"/>
      <c r="L34" s="392"/>
      <c r="M34" s="392"/>
      <c r="N34" s="392"/>
      <c r="O34" s="392"/>
      <c r="P34" s="392"/>
    </row>
    <row r="35" spans="1:16" s="21" customFormat="1" ht="12.75">
      <c r="A35" s="397"/>
      <c r="B35" s="397"/>
      <c r="C35" s="434" t="s">
        <v>365</v>
      </c>
      <c r="D35" s="396"/>
      <c r="E35" s="435"/>
      <c r="F35" s="391"/>
      <c r="G35" s="392"/>
      <c r="H35" s="392"/>
      <c r="I35" s="390"/>
      <c r="J35" s="390"/>
      <c r="K35" s="392"/>
      <c r="L35" s="392"/>
      <c r="M35" s="392"/>
      <c r="N35" s="392"/>
      <c r="O35" s="392"/>
      <c r="P35" s="392"/>
    </row>
    <row r="36" spans="1:16" s="21" customFormat="1" ht="12.75">
      <c r="A36" s="394" t="s">
        <v>163</v>
      </c>
      <c r="B36" s="394"/>
      <c r="C36" s="436"/>
      <c r="D36" s="396"/>
      <c r="E36" s="393"/>
      <c r="F36" s="391"/>
      <c r="G36" s="392"/>
      <c r="H36" s="392"/>
      <c r="I36" s="390"/>
      <c r="J36" s="390"/>
      <c r="K36" s="392"/>
      <c r="L36" s="392"/>
      <c r="M36" s="392"/>
      <c r="N36" s="392"/>
      <c r="O36" s="392"/>
      <c r="P36" s="392"/>
    </row>
    <row r="37" spans="1:16" s="21" customFormat="1" ht="12.75">
      <c r="A37" s="397" t="s">
        <v>173</v>
      </c>
      <c r="B37" s="394"/>
      <c r="C37" s="395" t="s">
        <v>522</v>
      </c>
      <c r="D37" s="396" t="s">
        <v>355</v>
      </c>
      <c r="E37" s="393">
        <v>326</v>
      </c>
      <c r="F37" s="391"/>
      <c r="G37" s="392"/>
      <c r="H37" s="392"/>
      <c r="I37" s="390"/>
      <c r="J37" s="390"/>
      <c r="K37" s="392"/>
      <c r="L37" s="392"/>
      <c r="M37" s="392"/>
      <c r="N37" s="392"/>
      <c r="O37" s="392"/>
      <c r="P37" s="392"/>
    </row>
    <row r="38" spans="1:16" s="21" customFormat="1" ht="12.75">
      <c r="A38" s="397"/>
      <c r="B38" s="397"/>
      <c r="C38" s="395"/>
      <c r="D38" s="396"/>
      <c r="E38" s="393"/>
      <c r="F38" s="391"/>
      <c r="G38" s="392"/>
      <c r="H38" s="392"/>
      <c r="I38" s="390"/>
      <c r="J38" s="390"/>
      <c r="K38" s="392"/>
      <c r="L38" s="392"/>
      <c r="M38" s="392"/>
      <c r="N38" s="392"/>
      <c r="O38" s="392"/>
      <c r="P38" s="392"/>
    </row>
    <row r="39" spans="1:16" s="21" customFormat="1" ht="12.75">
      <c r="A39" s="394" t="s">
        <v>132</v>
      </c>
      <c r="B39" s="397"/>
      <c r="C39" s="436" t="s">
        <v>366</v>
      </c>
      <c r="D39" s="396"/>
      <c r="E39" s="393"/>
      <c r="F39" s="391"/>
      <c r="G39" s="392"/>
      <c r="H39" s="392"/>
      <c r="I39" s="390"/>
      <c r="J39" s="390"/>
      <c r="K39" s="392"/>
      <c r="L39" s="392"/>
      <c r="M39" s="392"/>
      <c r="N39" s="392"/>
      <c r="O39" s="392"/>
      <c r="P39" s="392"/>
    </row>
    <row r="40" spans="1:16" s="21" customFormat="1" ht="25.5">
      <c r="A40" s="397" t="s">
        <v>399</v>
      </c>
      <c r="B40" s="397"/>
      <c r="C40" s="395" t="s">
        <v>523</v>
      </c>
      <c r="D40" s="396" t="s">
        <v>195</v>
      </c>
      <c r="E40" s="393">
        <v>84.8</v>
      </c>
      <c r="F40" s="391"/>
      <c r="G40" s="392"/>
      <c r="H40" s="392"/>
      <c r="I40" s="390"/>
      <c r="J40" s="390"/>
      <c r="K40" s="392"/>
      <c r="L40" s="392"/>
      <c r="M40" s="392"/>
      <c r="N40" s="392"/>
      <c r="O40" s="392"/>
      <c r="P40" s="392"/>
    </row>
    <row r="41" spans="1:16" s="21" customFormat="1" ht="12.75">
      <c r="A41" s="397" t="s">
        <v>400</v>
      </c>
      <c r="B41" s="397"/>
      <c r="C41" s="395" t="s">
        <v>367</v>
      </c>
      <c r="D41" s="396" t="s">
        <v>196</v>
      </c>
      <c r="E41" s="393">
        <v>102</v>
      </c>
      <c r="F41" s="391"/>
      <c r="G41" s="392"/>
      <c r="H41" s="392"/>
      <c r="I41" s="390"/>
      <c r="J41" s="390"/>
      <c r="K41" s="392"/>
      <c r="L41" s="392"/>
      <c r="M41" s="392"/>
      <c r="N41" s="392"/>
      <c r="O41" s="392"/>
      <c r="P41" s="392"/>
    </row>
    <row r="42" spans="1:16" s="21" customFormat="1" ht="12.75">
      <c r="A42" s="441" t="s">
        <v>401</v>
      </c>
      <c r="B42" s="397"/>
      <c r="C42" s="395" t="s">
        <v>368</v>
      </c>
      <c r="D42" s="396" t="s">
        <v>52</v>
      </c>
      <c r="E42" s="393">
        <v>112</v>
      </c>
      <c r="F42" s="391"/>
      <c r="G42" s="392"/>
      <c r="H42" s="392"/>
      <c r="I42" s="390"/>
      <c r="J42" s="390"/>
      <c r="K42" s="392"/>
      <c r="L42" s="392"/>
      <c r="M42" s="392"/>
      <c r="N42" s="392"/>
      <c r="O42" s="392"/>
      <c r="P42" s="392"/>
    </row>
    <row r="43" spans="1:16" s="21" customFormat="1" ht="12.75">
      <c r="A43" s="397" t="s">
        <v>402</v>
      </c>
      <c r="B43" s="397"/>
      <c r="C43" s="395" t="s">
        <v>369</v>
      </c>
      <c r="D43" s="396" t="s">
        <v>52</v>
      </c>
      <c r="E43" s="393">
        <v>112</v>
      </c>
      <c r="F43" s="391"/>
      <c r="G43" s="392"/>
      <c r="H43" s="392"/>
      <c r="I43" s="390"/>
      <c r="J43" s="390"/>
      <c r="K43" s="392"/>
      <c r="L43" s="392"/>
      <c r="M43" s="392"/>
      <c r="N43" s="392"/>
      <c r="O43" s="392"/>
      <c r="P43" s="392"/>
    </row>
    <row r="44" spans="1:16" s="21" customFormat="1" ht="12.75">
      <c r="A44" s="397"/>
      <c r="B44" s="397"/>
      <c r="C44" s="395"/>
      <c r="D44" s="396"/>
      <c r="E44" s="393"/>
      <c r="F44" s="391"/>
      <c r="G44" s="392"/>
      <c r="H44" s="392"/>
      <c r="I44" s="390"/>
      <c r="J44" s="390"/>
      <c r="K44" s="392"/>
      <c r="L44" s="392"/>
      <c r="M44" s="392"/>
      <c r="N44" s="392"/>
      <c r="O44" s="392"/>
      <c r="P44" s="392"/>
    </row>
    <row r="45" spans="1:16" s="21" customFormat="1" ht="12.75">
      <c r="A45" s="394" t="s">
        <v>166</v>
      </c>
      <c r="B45" s="397"/>
      <c r="C45" s="436" t="s">
        <v>370</v>
      </c>
      <c r="D45" s="396"/>
      <c r="E45" s="435"/>
      <c r="F45" s="391"/>
      <c r="G45" s="392"/>
      <c r="H45" s="392"/>
      <c r="I45" s="390"/>
      <c r="J45" s="390"/>
      <c r="K45" s="392"/>
      <c r="L45" s="392"/>
      <c r="M45" s="392"/>
      <c r="N45" s="392"/>
      <c r="O45" s="392"/>
      <c r="P45" s="392"/>
    </row>
    <row r="46" spans="1:16" s="21" customFormat="1" ht="25.5">
      <c r="A46" s="397" t="s">
        <v>128</v>
      </c>
      <c r="B46" s="397"/>
      <c r="C46" s="437" t="s">
        <v>182</v>
      </c>
      <c r="D46" s="432" t="s">
        <v>42</v>
      </c>
      <c r="E46" s="433">
        <v>1</v>
      </c>
      <c r="F46" s="391"/>
      <c r="G46" s="392"/>
      <c r="H46" s="392"/>
      <c r="I46" s="390"/>
      <c r="J46" s="390"/>
      <c r="K46" s="392"/>
      <c r="L46" s="392"/>
      <c r="M46" s="392"/>
      <c r="N46" s="392"/>
      <c r="O46" s="392"/>
      <c r="P46" s="392"/>
    </row>
    <row r="47" spans="1:16" s="21" customFormat="1" ht="12.75">
      <c r="A47" s="397"/>
      <c r="B47" s="397"/>
      <c r="C47" s="437"/>
      <c r="D47" s="432"/>
      <c r="E47" s="433"/>
      <c r="F47" s="391"/>
      <c r="G47" s="392"/>
      <c r="H47" s="392"/>
      <c r="I47" s="390"/>
      <c r="J47" s="390"/>
      <c r="K47" s="392"/>
      <c r="L47" s="392"/>
      <c r="M47" s="392"/>
      <c r="N47" s="392"/>
      <c r="O47" s="392"/>
      <c r="P47" s="392"/>
    </row>
    <row r="48" spans="1:16" s="21" customFormat="1" ht="12.75">
      <c r="A48" s="394" t="s">
        <v>167</v>
      </c>
      <c r="B48" s="397"/>
      <c r="C48" s="436" t="s">
        <v>371</v>
      </c>
      <c r="D48" s="432"/>
      <c r="E48" s="433"/>
      <c r="F48" s="391"/>
      <c r="G48" s="392"/>
      <c r="H48" s="392"/>
      <c r="I48" s="390"/>
      <c r="J48" s="390"/>
      <c r="K48" s="392"/>
      <c r="L48" s="392"/>
      <c r="M48" s="392"/>
      <c r="N48" s="392"/>
      <c r="O48" s="392"/>
      <c r="P48" s="392"/>
    </row>
    <row r="49" spans="1:16" s="21" customFormat="1" ht="38.25">
      <c r="A49" s="397" t="s">
        <v>177</v>
      </c>
      <c r="B49" s="397"/>
      <c r="C49" s="437" t="s">
        <v>372</v>
      </c>
      <c r="D49" s="432" t="s">
        <v>52</v>
      </c>
      <c r="E49" s="433">
        <v>204.5</v>
      </c>
      <c r="F49" s="391"/>
      <c r="G49" s="392"/>
      <c r="H49" s="392"/>
      <c r="I49" s="390"/>
      <c r="J49" s="390"/>
      <c r="K49" s="392"/>
      <c r="L49" s="392"/>
      <c r="M49" s="392"/>
      <c r="N49" s="392"/>
      <c r="O49" s="392"/>
      <c r="P49" s="392"/>
    </row>
    <row r="50" spans="1:16" s="21" customFormat="1" ht="25.5">
      <c r="A50" s="397" t="s">
        <v>178</v>
      </c>
      <c r="B50" s="397"/>
      <c r="C50" s="395" t="s">
        <v>373</v>
      </c>
      <c r="D50" s="396" t="s">
        <v>52</v>
      </c>
      <c r="E50" s="393">
        <v>108</v>
      </c>
      <c r="F50" s="391"/>
      <c r="G50" s="392"/>
      <c r="H50" s="392"/>
      <c r="I50" s="390"/>
      <c r="J50" s="390"/>
      <c r="K50" s="392"/>
      <c r="L50" s="392"/>
      <c r="M50" s="392"/>
      <c r="N50" s="392"/>
      <c r="O50" s="392"/>
      <c r="P50" s="392"/>
    </row>
    <row r="51" spans="1:16" s="21" customFormat="1" ht="25.5">
      <c r="A51" s="441" t="s">
        <v>179</v>
      </c>
      <c r="B51" s="397"/>
      <c r="C51" s="395" t="s">
        <v>165</v>
      </c>
      <c r="D51" s="396" t="s">
        <v>164</v>
      </c>
      <c r="E51" s="393">
        <v>16</v>
      </c>
      <c r="F51" s="391"/>
      <c r="G51" s="392"/>
      <c r="H51" s="392"/>
      <c r="I51" s="390"/>
      <c r="J51" s="390"/>
      <c r="K51" s="392"/>
      <c r="L51" s="392"/>
      <c r="M51" s="392"/>
      <c r="N51" s="392"/>
      <c r="O51" s="392"/>
      <c r="P51" s="392"/>
    </row>
    <row r="52" spans="1:16" s="21" customFormat="1" ht="12.75">
      <c r="A52" s="397" t="s">
        <v>180</v>
      </c>
      <c r="B52" s="397"/>
      <c r="C52" s="395" t="s">
        <v>374</v>
      </c>
      <c r="D52" s="396" t="s">
        <v>42</v>
      </c>
      <c r="E52" s="393">
        <v>12</v>
      </c>
      <c r="F52" s="391"/>
      <c r="G52" s="392"/>
      <c r="H52" s="392"/>
      <c r="I52" s="390"/>
      <c r="J52" s="390"/>
      <c r="K52" s="392"/>
      <c r="L52" s="392"/>
      <c r="M52" s="392"/>
      <c r="N52" s="392"/>
      <c r="O52" s="392"/>
      <c r="P52" s="392"/>
    </row>
    <row r="53" spans="1:16" s="21" customFormat="1" ht="12.75">
      <c r="A53" s="397" t="s">
        <v>181</v>
      </c>
      <c r="B53" s="397"/>
      <c r="C53" s="395" t="s">
        <v>375</v>
      </c>
      <c r="D53" s="396" t="s">
        <v>42</v>
      </c>
      <c r="E53" s="393">
        <v>122</v>
      </c>
      <c r="F53" s="391"/>
      <c r="G53" s="392"/>
      <c r="H53" s="392"/>
      <c r="I53" s="390"/>
      <c r="J53" s="390"/>
      <c r="K53" s="392"/>
      <c r="L53" s="392"/>
      <c r="M53" s="392"/>
      <c r="N53" s="392"/>
      <c r="O53" s="392"/>
      <c r="P53" s="392"/>
    </row>
    <row r="54" spans="1:16" ht="12.75">
      <c r="A54" s="558" t="s">
        <v>2</v>
      </c>
      <c r="B54" s="559"/>
      <c r="C54" s="559"/>
      <c r="D54" s="559"/>
      <c r="E54" s="559"/>
      <c r="F54" s="559"/>
      <c r="G54" s="559"/>
      <c r="H54" s="559"/>
      <c r="I54" s="559"/>
      <c r="J54" s="560"/>
      <c r="K54" s="276"/>
      <c r="L54" s="278">
        <f>SUM(L12:L53)</f>
        <v>0</v>
      </c>
      <c r="M54" s="279">
        <f>SUM(M12:M53)</f>
        <v>0</v>
      </c>
      <c r="N54" s="278">
        <f>SUM(N12:N53)</f>
        <v>0</v>
      </c>
      <c r="O54" s="279">
        <f>SUM(O12:O53)</f>
        <v>0</v>
      </c>
      <c r="P54" s="279">
        <f>SUM(P12:P53)</f>
        <v>0</v>
      </c>
    </row>
    <row r="55" spans="1:16" ht="12.75">
      <c r="A55" s="561" t="s">
        <v>81</v>
      </c>
      <c r="B55" s="562"/>
      <c r="C55" s="562"/>
      <c r="D55" s="562"/>
      <c r="E55" s="562"/>
      <c r="F55" s="562"/>
      <c r="G55" s="562"/>
      <c r="H55" s="562"/>
      <c r="I55" s="562"/>
      <c r="J55" s="563"/>
      <c r="K55" s="125">
        <v>5</v>
      </c>
      <c r="L55" s="125"/>
      <c r="M55" s="125"/>
      <c r="N55" s="125">
        <f>ROUND(N54*K55/100,2)</f>
        <v>0</v>
      </c>
      <c r="O55" s="125"/>
      <c r="P55" s="125">
        <f>N55</f>
        <v>0</v>
      </c>
    </row>
    <row r="56" spans="1:16" ht="12.75">
      <c r="A56" s="561" t="s">
        <v>19</v>
      </c>
      <c r="B56" s="562"/>
      <c r="C56" s="562"/>
      <c r="D56" s="562"/>
      <c r="E56" s="562"/>
      <c r="F56" s="562"/>
      <c r="G56" s="562"/>
      <c r="H56" s="562"/>
      <c r="I56" s="562"/>
      <c r="J56" s="563"/>
      <c r="K56" s="275"/>
      <c r="L56" s="170">
        <f>SUM(L54:L55)</f>
        <v>0</v>
      </c>
      <c r="M56" s="170">
        <f>SUM(M54:M55)</f>
        <v>0</v>
      </c>
      <c r="N56" s="170">
        <f>SUM(N54:N55)</f>
        <v>0</v>
      </c>
      <c r="O56" s="170">
        <f>SUM(O54:O55)</f>
        <v>0</v>
      </c>
      <c r="P56" s="170">
        <f>SUM(P54:P55)</f>
        <v>0</v>
      </c>
    </row>
    <row r="57" spans="1:16" ht="12.7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17"/>
      <c r="M57" s="17"/>
      <c r="N57" s="17"/>
      <c r="O57" s="17"/>
      <c r="P57" s="18"/>
    </row>
    <row r="58" spans="1:16" ht="12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17"/>
      <c r="M58" s="17"/>
      <c r="N58" s="17"/>
      <c r="O58" s="17"/>
      <c r="P58" s="18"/>
    </row>
    <row r="59" spans="1:16" ht="12.7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17"/>
      <c r="M59" s="17"/>
      <c r="N59" s="17"/>
      <c r="O59" s="17"/>
      <c r="P59" s="18"/>
    </row>
    <row r="60" spans="3:7" ht="12.75">
      <c r="C60" s="541"/>
      <c r="D60" s="541"/>
      <c r="E60" s="541"/>
      <c r="F60" s="541"/>
      <c r="G60" s="207"/>
    </row>
    <row r="61" spans="3:7" ht="12.75">
      <c r="C61" s="533"/>
      <c r="D61" s="533"/>
      <c r="E61" s="533"/>
      <c r="F61" s="533"/>
      <c r="G61" s="207"/>
    </row>
    <row r="62" spans="3:7" ht="12.75">
      <c r="C62" s="533"/>
      <c r="D62" s="533"/>
      <c r="E62" s="533"/>
      <c r="F62" s="533"/>
      <c r="G62" s="207"/>
    </row>
    <row r="63" spans="3:7" ht="12.75">
      <c r="C63" s="535"/>
      <c r="D63" s="536"/>
      <c r="E63" s="536"/>
      <c r="F63" s="536"/>
      <c r="G63" s="536"/>
    </row>
  </sheetData>
  <sheetProtection/>
  <mergeCells count="15">
    <mergeCell ref="D4:P4"/>
    <mergeCell ref="A9:A10"/>
    <mergeCell ref="B9:B10"/>
    <mergeCell ref="C9:C10"/>
    <mergeCell ref="D9:D10"/>
    <mergeCell ref="E9:E10"/>
    <mergeCell ref="F9:K9"/>
    <mergeCell ref="L9:P9"/>
    <mergeCell ref="C63:G63"/>
    <mergeCell ref="A54:J54"/>
    <mergeCell ref="A55:J55"/>
    <mergeCell ref="A56:J56"/>
    <mergeCell ref="C60:F60"/>
    <mergeCell ref="C61:F61"/>
    <mergeCell ref="C62:F62"/>
  </mergeCells>
  <printOptions/>
  <pageMargins left="0" right="0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1-7
&amp;"Arial,Полужирный"&amp;UĀRĒJĀ APDARE.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P41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25.421875" style="0" customWidth="1"/>
    <col min="4" max="10" width="7.7109375" style="0" customWidth="1"/>
  </cols>
  <sheetData>
    <row r="1" spans="1:16" ht="12.75">
      <c r="A1" s="542" t="s">
        <v>316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12.75">
      <c r="A2" s="542" t="s">
        <v>315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</row>
    <row r="3" spans="1:16" ht="12.75">
      <c r="A3" s="196"/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9"/>
      <c r="N3" s="199"/>
      <c r="O3" s="198"/>
      <c r="P3" s="199"/>
    </row>
    <row r="4" spans="1:16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4.25">
      <c r="A6" s="261" t="s">
        <v>5</v>
      </c>
      <c r="B6" s="261"/>
      <c r="C6" s="262"/>
      <c r="D6" s="50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270">
        <f>P31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6" ht="12.75">
      <c r="A9" s="545" t="s">
        <v>241</v>
      </c>
      <c r="B9" s="546" t="s">
        <v>47</v>
      </c>
      <c r="C9" s="548" t="s">
        <v>7</v>
      </c>
      <c r="D9" s="545" t="s">
        <v>8</v>
      </c>
      <c r="E9" s="545" t="s">
        <v>9</v>
      </c>
      <c r="F9" s="537" t="s">
        <v>10</v>
      </c>
      <c r="G9" s="537"/>
      <c r="H9" s="537"/>
      <c r="I9" s="537"/>
      <c r="J9" s="537"/>
      <c r="K9" s="537"/>
      <c r="L9" s="537" t="s">
        <v>13</v>
      </c>
      <c r="M9" s="537"/>
      <c r="N9" s="537"/>
      <c r="O9" s="537"/>
      <c r="P9" s="537"/>
    </row>
    <row r="10" spans="1:16" ht="64.5">
      <c r="A10" s="545"/>
      <c r="B10" s="547"/>
      <c r="C10" s="548"/>
      <c r="D10" s="545"/>
      <c r="E10" s="545"/>
      <c r="F10" s="204" t="s">
        <v>11</v>
      </c>
      <c r="G10" s="204" t="s">
        <v>242</v>
      </c>
      <c r="H10" s="205" t="s">
        <v>243</v>
      </c>
      <c r="I10" s="205" t="s">
        <v>244</v>
      </c>
      <c r="J10" s="205" t="s">
        <v>245</v>
      </c>
      <c r="K10" s="205" t="s">
        <v>246</v>
      </c>
      <c r="L10" s="205" t="s">
        <v>12</v>
      </c>
      <c r="M10" s="205" t="s">
        <v>247</v>
      </c>
      <c r="N10" s="205" t="s">
        <v>244</v>
      </c>
      <c r="O10" s="205" t="s">
        <v>245</v>
      </c>
      <c r="P10" s="205" t="s">
        <v>248</v>
      </c>
    </row>
    <row r="11" spans="1:16" ht="22.5">
      <c r="A11" s="210">
        <v>1</v>
      </c>
      <c r="B11" s="274" t="s">
        <v>354</v>
      </c>
      <c r="C11" s="406" t="s">
        <v>338</v>
      </c>
      <c r="D11" s="407" t="s">
        <v>209</v>
      </c>
      <c r="E11" s="408">
        <v>1</v>
      </c>
      <c r="F11" s="386"/>
      <c r="G11" s="387"/>
      <c r="H11" s="387"/>
      <c r="I11" s="388"/>
      <c r="J11" s="387"/>
      <c r="K11" s="387"/>
      <c r="L11" s="387"/>
      <c r="M11" s="387"/>
      <c r="N11" s="387"/>
      <c r="O11" s="387"/>
      <c r="P11" s="387"/>
    </row>
    <row r="12" spans="1:16" ht="25.5">
      <c r="A12" s="210">
        <v>2</v>
      </c>
      <c r="B12" s="274" t="s">
        <v>354</v>
      </c>
      <c r="C12" s="406" t="s">
        <v>339</v>
      </c>
      <c r="D12" s="407" t="s">
        <v>52</v>
      </c>
      <c r="E12" s="408">
        <v>119.6</v>
      </c>
      <c r="F12" s="386"/>
      <c r="G12" s="387"/>
      <c r="H12" s="387"/>
      <c r="I12" s="388"/>
      <c r="J12" s="387"/>
      <c r="K12" s="387"/>
      <c r="L12" s="387"/>
      <c r="M12" s="387"/>
      <c r="N12" s="387"/>
      <c r="O12" s="387"/>
      <c r="P12" s="387"/>
    </row>
    <row r="13" spans="1:16" ht="22.5">
      <c r="A13" s="210">
        <v>3</v>
      </c>
      <c r="B13" s="274" t="s">
        <v>354</v>
      </c>
      <c r="C13" s="406" t="s">
        <v>340</v>
      </c>
      <c r="D13" s="407" t="s">
        <v>196</v>
      </c>
      <c r="E13" s="408">
        <v>1</v>
      </c>
      <c r="F13" s="386"/>
      <c r="G13" s="387"/>
      <c r="H13" s="387"/>
      <c r="I13" s="388"/>
      <c r="J13" s="387"/>
      <c r="K13" s="387"/>
      <c r="L13" s="387"/>
      <c r="M13" s="387"/>
      <c r="N13" s="387"/>
      <c r="O13" s="387"/>
      <c r="P13" s="387"/>
    </row>
    <row r="14" spans="1:16" ht="22.5">
      <c r="A14" s="210">
        <v>4</v>
      </c>
      <c r="B14" s="274" t="s">
        <v>354</v>
      </c>
      <c r="C14" s="406" t="s">
        <v>341</v>
      </c>
      <c r="D14" s="407" t="s">
        <v>42</v>
      </c>
      <c r="E14" s="408">
        <v>1</v>
      </c>
      <c r="F14" s="386"/>
      <c r="G14" s="387"/>
      <c r="H14" s="387"/>
      <c r="I14" s="388"/>
      <c r="J14" s="387"/>
      <c r="K14" s="387"/>
      <c r="L14" s="387"/>
      <c r="M14" s="387"/>
      <c r="N14" s="387"/>
      <c r="O14" s="387"/>
      <c r="P14" s="387"/>
    </row>
    <row r="15" spans="1:16" ht="25.5">
      <c r="A15" s="210">
        <v>5</v>
      </c>
      <c r="B15" s="274" t="s">
        <v>354</v>
      </c>
      <c r="C15" s="406" t="s">
        <v>342</v>
      </c>
      <c r="D15" s="407" t="s">
        <v>42</v>
      </c>
      <c r="E15" s="408">
        <v>1</v>
      </c>
      <c r="F15" s="386"/>
      <c r="G15" s="387"/>
      <c r="H15" s="387"/>
      <c r="I15" s="388"/>
      <c r="J15" s="387"/>
      <c r="K15" s="387"/>
      <c r="L15" s="387"/>
      <c r="M15" s="387"/>
      <c r="N15" s="387"/>
      <c r="O15" s="387"/>
      <c r="P15" s="387"/>
    </row>
    <row r="16" spans="1:16" ht="25.5">
      <c r="A16" s="210">
        <v>6</v>
      </c>
      <c r="B16" s="274" t="s">
        <v>354</v>
      </c>
      <c r="C16" s="406" t="s">
        <v>343</v>
      </c>
      <c r="D16" s="407" t="s">
        <v>42</v>
      </c>
      <c r="E16" s="408">
        <v>1</v>
      </c>
      <c r="F16" s="386"/>
      <c r="G16" s="387"/>
      <c r="H16" s="387"/>
      <c r="I16" s="388"/>
      <c r="J16" s="387"/>
      <c r="K16" s="387"/>
      <c r="L16" s="387"/>
      <c r="M16" s="387"/>
      <c r="N16" s="387"/>
      <c r="O16" s="387"/>
      <c r="P16" s="387"/>
    </row>
    <row r="17" spans="1:16" ht="25.5">
      <c r="A17" s="210">
        <v>7</v>
      </c>
      <c r="B17" s="274" t="s">
        <v>354</v>
      </c>
      <c r="C17" s="406" t="s">
        <v>344</v>
      </c>
      <c r="D17" s="407" t="s">
        <v>42</v>
      </c>
      <c r="E17" s="408">
        <v>1</v>
      </c>
      <c r="F17" s="386"/>
      <c r="G17" s="387"/>
      <c r="H17" s="387"/>
      <c r="I17" s="388"/>
      <c r="J17" s="387"/>
      <c r="K17" s="387"/>
      <c r="L17" s="387"/>
      <c r="M17" s="387"/>
      <c r="N17" s="387"/>
      <c r="O17" s="387"/>
      <c r="P17" s="387"/>
    </row>
    <row r="18" spans="1:16" ht="25.5">
      <c r="A18" s="210">
        <v>8</v>
      </c>
      <c r="B18" s="274" t="s">
        <v>354</v>
      </c>
      <c r="C18" s="406" t="s">
        <v>345</v>
      </c>
      <c r="D18" s="407" t="s">
        <v>42</v>
      </c>
      <c r="E18" s="408">
        <v>1</v>
      </c>
      <c r="F18" s="386"/>
      <c r="G18" s="387"/>
      <c r="H18" s="387"/>
      <c r="I18" s="388"/>
      <c r="J18" s="387"/>
      <c r="K18" s="387"/>
      <c r="L18" s="387"/>
      <c r="M18" s="387"/>
      <c r="N18" s="387"/>
      <c r="O18" s="387"/>
      <c r="P18" s="387"/>
    </row>
    <row r="19" spans="1:16" ht="25.5">
      <c r="A19" s="210">
        <v>9</v>
      </c>
      <c r="B19" s="274" t="s">
        <v>354</v>
      </c>
      <c r="C19" s="406" t="s">
        <v>346</v>
      </c>
      <c r="D19" s="407" t="s">
        <v>42</v>
      </c>
      <c r="E19" s="408">
        <v>1</v>
      </c>
      <c r="F19" s="386"/>
      <c r="G19" s="387"/>
      <c r="H19" s="387"/>
      <c r="I19" s="388"/>
      <c r="J19" s="387"/>
      <c r="K19" s="387"/>
      <c r="L19" s="387"/>
      <c r="M19" s="387"/>
      <c r="N19" s="387"/>
      <c r="O19" s="387"/>
      <c r="P19" s="387"/>
    </row>
    <row r="20" spans="1:16" ht="25.5">
      <c r="A20" s="210">
        <v>10</v>
      </c>
      <c r="B20" s="274" t="s">
        <v>354</v>
      </c>
      <c r="C20" s="406" t="s">
        <v>347</v>
      </c>
      <c r="D20" s="407" t="s">
        <v>42</v>
      </c>
      <c r="E20" s="408">
        <v>1</v>
      </c>
      <c r="F20" s="386"/>
      <c r="G20" s="387"/>
      <c r="H20" s="387"/>
      <c r="I20" s="388"/>
      <c r="J20" s="387"/>
      <c r="K20" s="387"/>
      <c r="L20" s="387"/>
      <c r="M20" s="387"/>
      <c r="N20" s="387"/>
      <c r="O20" s="387"/>
      <c r="P20" s="387"/>
    </row>
    <row r="21" spans="1:16" ht="25.5">
      <c r="A21" s="210">
        <v>11</v>
      </c>
      <c r="B21" s="274" t="s">
        <v>354</v>
      </c>
      <c r="C21" s="406" t="s">
        <v>348</v>
      </c>
      <c r="D21" s="407" t="s">
        <v>42</v>
      </c>
      <c r="E21" s="408">
        <v>1</v>
      </c>
      <c r="F21" s="386"/>
      <c r="G21" s="387"/>
      <c r="H21" s="387"/>
      <c r="I21" s="388"/>
      <c r="J21" s="387"/>
      <c r="K21" s="387"/>
      <c r="L21" s="387"/>
      <c r="M21" s="387"/>
      <c r="N21" s="387"/>
      <c r="O21" s="387"/>
      <c r="P21" s="387"/>
    </row>
    <row r="22" spans="1:16" ht="25.5">
      <c r="A22" s="210">
        <v>12</v>
      </c>
      <c r="B22" s="274" t="s">
        <v>354</v>
      </c>
      <c r="C22" s="406" t="s">
        <v>349</v>
      </c>
      <c r="D22" s="407" t="s">
        <v>196</v>
      </c>
      <c r="E22" s="408">
        <v>1</v>
      </c>
      <c r="F22" s="386"/>
      <c r="G22" s="387"/>
      <c r="H22" s="387"/>
      <c r="I22" s="388"/>
      <c r="J22" s="387"/>
      <c r="K22" s="387"/>
      <c r="L22" s="387"/>
      <c r="M22" s="387"/>
      <c r="N22" s="387"/>
      <c r="O22" s="387"/>
      <c r="P22" s="387"/>
    </row>
    <row r="23" spans="1:16" ht="25.5">
      <c r="A23" s="210">
        <v>13</v>
      </c>
      <c r="B23" s="274" t="s">
        <v>354</v>
      </c>
      <c r="C23" s="406" t="s">
        <v>350</v>
      </c>
      <c r="D23" s="407" t="s">
        <v>196</v>
      </c>
      <c r="E23" s="408">
        <v>1</v>
      </c>
      <c r="F23" s="386"/>
      <c r="G23" s="387"/>
      <c r="H23" s="387"/>
      <c r="I23" s="388"/>
      <c r="J23" s="387"/>
      <c r="K23" s="387"/>
      <c r="L23" s="387"/>
      <c r="M23" s="387"/>
      <c r="N23" s="387"/>
      <c r="O23" s="387"/>
      <c r="P23" s="387"/>
    </row>
    <row r="24" spans="1:16" ht="22.5">
      <c r="A24" s="210">
        <v>14</v>
      </c>
      <c r="B24" s="274" t="s">
        <v>354</v>
      </c>
      <c r="C24" s="406" t="s">
        <v>351</v>
      </c>
      <c r="D24" s="407" t="s">
        <v>73</v>
      </c>
      <c r="E24" s="408">
        <v>1</v>
      </c>
      <c r="F24" s="386"/>
      <c r="G24" s="387"/>
      <c r="H24" s="387"/>
      <c r="I24" s="388"/>
      <c r="J24" s="387"/>
      <c r="K24" s="387"/>
      <c r="L24" s="387"/>
      <c r="M24" s="387"/>
      <c r="N24" s="387"/>
      <c r="O24" s="387"/>
      <c r="P24" s="387"/>
    </row>
    <row r="25" spans="1:16" ht="22.5">
      <c r="A25" s="210">
        <v>15</v>
      </c>
      <c r="B25" s="274" t="s">
        <v>354</v>
      </c>
      <c r="C25" s="406" t="s">
        <v>352</v>
      </c>
      <c r="D25" s="407" t="s">
        <v>209</v>
      </c>
      <c r="E25" s="408">
        <v>1</v>
      </c>
      <c r="F25" s="386"/>
      <c r="G25" s="387"/>
      <c r="H25" s="387"/>
      <c r="I25" s="388"/>
      <c r="J25" s="387"/>
      <c r="K25" s="387"/>
      <c r="L25" s="387"/>
      <c r="M25" s="387"/>
      <c r="N25" s="387"/>
      <c r="O25" s="387"/>
      <c r="P25" s="387"/>
    </row>
    <row r="26" spans="1:16" ht="25.5">
      <c r="A26" s="210">
        <v>16</v>
      </c>
      <c r="B26" s="274" t="s">
        <v>354</v>
      </c>
      <c r="C26" s="406" t="s">
        <v>353</v>
      </c>
      <c r="D26" s="407" t="s">
        <v>196</v>
      </c>
      <c r="E26" s="408">
        <v>3</v>
      </c>
      <c r="F26" s="386"/>
      <c r="G26" s="387"/>
      <c r="H26" s="387"/>
      <c r="I26" s="388"/>
      <c r="J26" s="387"/>
      <c r="K26" s="387"/>
      <c r="L26" s="387"/>
      <c r="M26" s="387"/>
      <c r="N26" s="387"/>
      <c r="O26" s="387"/>
      <c r="P26" s="387"/>
    </row>
    <row r="27" spans="1:16" ht="38.25">
      <c r="A27" s="210">
        <v>17</v>
      </c>
      <c r="B27" s="274" t="s">
        <v>354</v>
      </c>
      <c r="C27" s="406" t="s">
        <v>403</v>
      </c>
      <c r="D27" s="407" t="s">
        <v>195</v>
      </c>
      <c r="E27" s="408">
        <v>954</v>
      </c>
      <c r="F27" s="386"/>
      <c r="G27" s="387"/>
      <c r="H27" s="387"/>
      <c r="I27" s="388"/>
      <c r="J27" s="387"/>
      <c r="K27" s="387"/>
      <c r="L27" s="387"/>
      <c r="M27" s="387"/>
      <c r="N27" s="387"/>
      <c r="O27" s="387"/>
      <c r="P27" s="387"/>
    </row>
    <row r="28" spans="1:16" ht="12.75">
      <c r="A28" s="210"/>
      <c r="B28" s="274"/>
      <c r="C28" s="213"/>
      <c r="D28" s="210"/>
      <c r="E28" s="211"/>
      <c r="F28" s="211"/>
      <c r="G28" s="387"/>
      <c r="H28" s="181"/>
      <c r="I28" s="181"/>
      <c r="J28" s="181"/>
      <c r="K28" s="181"/>
      <c r="L28" s="181"/>
      <c r="M28" s="181"/>
      <c r="N28" s="181"/>
      <c r="O28" s="181"/>
      <c r="P28" s="181"/>
    </row>
    <row r="29" spans="1:16" ht="19.5" customHeight="1">
      <c r="A29" s="538" t="s">
        <v>251</v>
      </c>
      <c r="B29" s="538"/>
      <c r="C29" s="538"/>
      <c r="D29" s="538"/>
      <c r="E29" s="538"/>
      <c r="F29" s="538"/>
      <c r="G29" s="538"/>
      <c r="H29" s="538"/>
      <c r="I29" s="538"/>
      <c r="J29" s="538"/>
      <c r="K29" s="214"/>
      <c r="L29" s="215">
        <f>SUM(L12:L28)</f>
        <v>0</v>
      </c>
      <c r="M29" s="215">
        <f>SUM(M12:M28)</f>
        <v>0</v>
      </c>
      <c r="N29" s="215">
        <f>SUM(N12:N28)</f>
        <v>0</v>
      </c>
      <c r="O29" s="215">
        <f>SUM(O12:O28)</f>
        <v>0</v>
      </c>
      <c r="P29" s="216">
        <f>SUM(P12:P28)</f>
        <v>0</v>
      </c>
    </row>
    <row r="30" spans="1:16" ht="19.5" customHeight="1">
      <c r="A30" s="539" t="s">
        <v>252</v>
      </c>
      <c r="B30" s="539"/>
      <c r="C30" s="539"/>
      <c r="D30" s="539"/>
      <c r="E30" s="539"/>
      <c r="F30" s="539"/>
      <c r="G30" s="539"/>
      <c r="H30" s="539"/>
      <c r="I30" s="539"/>
      <c r="J30" s="539"/>
      <c r="K30" s="210" t="s">
        <v>253</v>
      </c>
      <c r="L30" s="210">
        <v>5</v>
      </c>
      <c r="M30" s="217" t="s">
        <v>254</v>
      </c>
      <c r="N30" s="211">
        <f>ROUND(N29*L30/100,2)</f>
        <v>0</v>
      </c>
      <c r="O30" s="211"/>
      <c r="P30" s="218">
        <f>N30</f>
        <v>0</v>
      </c>
    </row>
    <row r="31" spans="1:16" ht="19.5" customHeight="1">
      <c r="A31" s="540" t="s">
        <v>255</v>
      </c>
      <c r="B31" s="540"/>
      <c r="C31" s="540"/>
      <c r="D31" s="540"/>
      <c r="E31" s="540"/>
      <c r="F31" s="540"/>
      <c r="G31" s="540"/>
      <c r="H31" s="540"/>
      <c r="I31" s="540"/>
      <c r="J31" s="540"/>
      <c r="K31" s="219"/>
      <c r="L31" s="219"/>
      <c r="M31" s="219">
        <f>M29</f>
        <v>0</v>
      </c>
      <c r="N31" s="219">
        <f>SUM(N29:N30)</f>
        <v>0</v>
      </c>
      <c r="O31" s="219">
        <f>O29</f>
        <v>0</v>
      </c>
      <c r="P31" s="220">
        <f>SUM(P29:P30)</f>
        <v>0</v>
      </c>
    </row>
    <row r="36" spans="1:7" ht="15">
      <c r="A36" s="206"/>
      <c r="B36" s="206"/>
      <c r="C36" s="541"/>
      <c r="D36" s="541"/>
      <c r="E36" s="541"/>
      <c r="F36" s="541"/>
      <c r="G36" s="207"/>
    </row>
    <row r="37" spans="1:7" ht="15">
      <c r="A37" s="206"/>
      <c r="B37" s="206"/>
      <c r="C37" s="533"/>
      <c r="D37" s="533"/>
      <c r="E37" s="533"/>
      <c r="F37" s="533"/>
      <c r="G37" s="207"/>
    </row>
    <row r="38" spans="1:7" ht="15">
      <c r="A38" s="206"/>
      <c r="B38" s="206"/>
      <c r="C38" s="533"/>
      <c r="D38" s="533"/>
      <c r="E38" s="533"/>
      <c r="F38" s="533"/>
      <c r="G38" s="207"/>
    </row>
    <row r="39" spans="3:7" ht="12.75">
      <c r="C39" s="534"/>
      <c r="D39" s="534"/>
      <c r="E39" s="534"/>
      <c r="F39" s="534"/>
      <c r="G39" s="208"/>
    </row>
    <row r="40" spans="3:7" ht="12.75">
      <c r="C40" s="535"/>
      <c r="D40" s="536"/>
      <c r="E40" s="536"/>
      <c r="F40" s="536"/>
      <c r="G40" s="536"/>
    </row>
    <row r="41" spans="3:7" ht="12.75">
      <c r="C41" s="209"/>
      <c r="D41" s="209"/>
      <c r="E41" s="209"/>
      <c r="F41" s="209"/>
      <c r="G41" s="209"/>
    </row>
  </sheetData>
  <sheetProtection/>
  <mergeCells count="18">
    <mergeCell ref="A1:P1"/>
    <mergeCell ref="A2:P2"/>
    <mergeCell ref="A9:A10"/>
    <mergeCell ref="B9:B10"/>
    <mergeCell ref="C9:C10"/>
    <mergeCell ref="D9:D10"/>
    <mergeCell ref="E9:E10"/>
    <mergeCell ref="F9:K9"/>
    <mergeCell ref="C38:F38"/>
    <mergeCell ref="C39:F39"/>
    <mergeCell ref="C40:G40"/>
    <mergeCell ref="D4:P4"/>
    <mergeCell ref="L9:P9"/>
    <mergeCell ref="A29:J29"/>
    <mergeCell ref="A30:J30"/>
    <mergeCell ref="A31:J31"/>
    <mergeCell ref="C36:F36"/>
    <mergeCell ref="C37:F3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Q41"/>
  <sheetViews>
    <sheetView tabSelected="1" view="pageBreakPreview" zoomScale="85" zoomScaleSheetLayoutView="85" zoomScalePageLayoutView="0" workbookViewId="0" topLeftCell="A1">
      <selection activeCell="C38" sqref="C38:F38"/>
    </sheetView>
  </sheetViews>
  <sheetFormatPr defaultColWidth="9.140625" defaultRowHeight="12.75"/>
  <cols>
    <col min="1" max="1" width="5.7109375" style="3" customWidth="1"/>
    <col min="2" max="2" width="6.57421875" style="3" customWidth="1"/>
    <col min="3" max="3" width="35.140625" style="1" customWidth="1"/>
    <col min="4" max="4" width="4.7109375" style="1" customWidth="1"/>
    <col min="5" max="5" width="8.140625" style="3" customWidth="1"/>
    <col min="6" max="6" width="6.28125" style="3" customWidth="1"/>
    <col min="7" max="7" width="6.57421875" style="4" customWidth="1"/>
    <col min="8" max="8" width="6.421875" style="5" customWidth="1"/>
    <col min="9" max="9" width="7.57421875" style="5" customWidth="1"/>
    <col min="10" max="10" width="6.28125" style="5" customWidth="1"/>
    <col min="11" max="11" width="7.8515625" style="5" bestFit="1" customWidth="1"/>
    <col min="12" max="12" width="8.421875" style="5" customWidth="1"/>
    <col min="13" max="13" width="8.8515625" style="5" bestFit="1" customWidth="1"/>
    <col min="14" max="14" width="10.140625" style="5" customWidth="1"/>
    <col min="15" max="15" width="9.140625" style="5" customWidth="1"/>
    <col min="16" max="16" width="10.140625" style="6" customWidth="1"/>
    <col min="17" max="16384" width="9.140625" style="6" customWidth="1"/>
  </cols>
  <sheetData>
    <row r="1" spans="1:16" s="48" customFormat="1" ht="15.75">
      <c r="A1" s="175"/>
      <c r="B1" s="175"/>
      <c r="C1" s="176"/>
      <c r="D1" s="176"/>
      <c r="E1" s="175"/>
      <c r="F1" s="175"/>
      <c r="G1" s="178" t="s">
        <v>126</v>
      </c>
      <c r="H1" s="179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176"/>
      <c r="D2" s="176"/>
      <c r="E2" s="175"/>
      <c r="F2" s="175"/>
      <c r="G2" s="178" t="s">
        <v>46</v>
      </c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253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3.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1" t="s">
        <v>5</v>
      </c>
      <c r="B6" s="261"/>
      <c r="C6" s="262"/>
      <c r="D6" s="263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310">
        <f>P34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s="29" customFormat="1" ht="12.75">
      <c r="A11" s="364" t="s">
        <v>157</v>
      </c>
      <c r="B11" s="366"/>
      <c r="C11" s="365" t="s">
        <v>527</v>
      </c>
      <c r="D11" s="289"/>
      <c r="E11" s="299"/>
      <c r="F11" s="299"/>
      <c r="G11" s="301"/>
      <c r="H11" s="302"/>
      <c r="I11" s="299"/>
      <c r="J11" s="299"/>
      <c r="K11" s="302"/>
      <c r="L11" s="302"/>
      <c r="M11" s="302"/>
      <c r="N11" s="302"/>
      <c r="O11" s="302"/>
      <c r="P11" s="302"/>
    </row>
    <row r="12" spans="1:16" s="29" customFormat="1" ht="14.25">
      <c r="A12" s="286" t="s">
        <v>380</v>
      </c>
      <c r="B12" s="366" t="s">
        <v>184</v>
      </c>
      <c r="C12" s="288" t="s">
        <v>186</v>
      </c>
      <c r="D12" s="289" t="s">
        <v>153</v>
      </c>
      <c r="E12" s="299">
        <v>10</v>
      </c>
      <c r="F12" s="299"/>
      <c r="G12" s="301"/>
      <c r="H12" s="302"/>
      <c r="I12" s="299"/>
      <c r="J12" s="299"/>
      <c r="K12" s="302"/>
      <c r="L12" s="302"/>
      <c r="M12" s="302"/>
      <c r="N12" s="302"/>
      <c r="O12" s="302"/>
      <c r="P12" s="302"/>
    </row>
    <row r="13" spans="1:16" s="29" customFormat="1" ht="14.25">
      <c r="A13" s="286" t="s">
        <v>381</v>
      </c>
      <c r="B13" s="366" t="s">
        <v>184</v>
      </c>
      <c r="C13" s="288" t="s">
        <v>185</v>
      </c>
      <c r="D13" s="289" t="s">
        <v>153</v>
      </c>
      <c r="E13" s="299">
        <v>10</v>
      </c>
      <c r="F13" s="299"/>
      <c r="G13" s="301"/>
      <c r="H13" s="302"/>
      <c r="I13" s="299"/>
      <c r="J13" s="299"/>
      <c r="K13" s="302"/>
      <c r="L13" s="302"/>
      <c r="M13" s="302"/>
      <c r="N13" s="302"/>
      <c r="O13" s="302"/>
      <c r="P13" s="302"/>
    </row>
    <row r="14" spans="1:16" s="29" customFormat="1" ht="14.25">
      <c r="A14" s="286" t="s">
        <v>382</v>
      </c>
      <c r="B14" s="366" t="s">
        <v>184</v>
      </c>
      <c r="C14" s="288" t="s">
        <v>187</v>
      </c>
      <c r="D14" s="289" t="s">
        <v>153</v>
      </c>
      <c r="E14" s="299">
        <v>10</v>
      </c>
      <c r="F14" s="302"/>
      <c r="G14" s="367"/>
      <c r="H14" s="302"/>
      <c r="I14" s="299"/>
      <c r="J14" s="299"/>
      <c r="K14" s="302"/>
      <c r="L14" s="302"/>
      <c r="M14" s="302"/>
      <c r="N14" s="302"/>
      <c r="O14" s="302"/>
      <c r="P14" s="302"/>
    </row>
    <row r="15" spans="1:16" s="29" customFormat="1" ht="14.25">
      <c r="A15" s="286" t="s">
        <v>383</v>
      </c>
      <c r="B15" s="366" t="s">
        <v>184</v>
      </c>
      <c r="C15" s="288" t="s">
        <v>188</v>
      </c>
      <c r="D15" s="289" t="s">
        <v>153</v>
      </c>
      <c r="E15" s="299">
        <v>10</v>
      </c>
      <c r="F15" s="299"/>
      <c r="G15" s="301"/>
      <c r="H15" s="302"/>
      <c r="I15" s="299"/>
      <c r="J15" s="299"/>
      <c r="K15" s="302"/>
      <c r="L15" s="302"/>
      <c r="M15" s="302"/>
      <c r="N15" s="302"/>
      <c r="O15" s="302"/>
      <c r="P15" s="302"/>
    </row>
    <row r="16" spans="1:16" s="29" customFormat="1" ht="12.75">
      <c r="A16" s="364" t="s">
        <v>150</v>
      </c>
      <c r="B16" s="366"/>
      <c r="C16" s="365" t="s">
        <v>528</v>
      </c>
      <c r="D16" s="289"/>
      <c r="E16" s="299"/>
      <c r="F16" s="299"/>
      <c r="G16" s="301"/>
      <c r="H16" s="302"/>
      <c r="I16" s="299"/>
      <c r="J16" s="299"/>
      <c r="K16" s="302"/>
      <c r="L16" s="302"/>
      <c r="M16" s="302"/>
      <c r="N16" s="302"/>
      <c r="O16" s="302"/>
      <c r="P16" s="302"/>
    </row>
    <row r="17" spans="1:16" s="21" customFormat="1" ht="14.25">
      <c r="A17" s="286" t="s">
        <v>384</v>
      </c>
      <c r="B17" s="366" t="s">
        <v>184</v>
      </c>
      <c r="C17" s="368" t="s">
        <v>189</v>
      </c>
      <c r="D17" s="289" t="s">
        <v>153</v>
      </c>
      <c r="E17" s="369">
        <v>15</v>
      </c>
      <c r="F17" s="299"/>
      <c r="G17" s="301"/>
      <c r="H17" s="302"/>
      <c r="I17" s="299"/>
      <c r="J17" s="299"/>
      <c r="K17" s="302"/>
      <c r="L17" s="302"/>
      <c r="M17" s="302"/>
      <c r="N17" s="302"/>
      <c r="O17" s="302"/>
      <c r="P17" s="302"/>
    </row>
    <row r="18" spans="1:16" s="21" customFormat="1" ht="14.25">
      <c r="A18" s="286" t="s">
        <v>385</v>
      </c>
      <c r="B18" s="366" t="s">
        <v>184</v>
      </c>
      <c r="C18" s="368" t="s">
        <v>190</v>
      </c>
      <c r="D18" s="289" t="s">
        <v>153</v>
      </c>
      <c r="E18" s="369">
        <v>15</v>
      </c>
      <c r="F18" s="299"/>
      <c r="G18" s="301"/>
      <c r="H18" s="302"/>
      <c r="I18" s="299"/>
      <c r="J18" s="299"/>
      <c r="K18" s="302"/>
      <c r="L18" s="302"/>
      <c r="M18" s="302"/>
      <c r="N18" s="302"/>
      <c r="O18" s="302"/>
      <c r="P18" s="302"/>
    </row>
    <row r="19" spans="1:16" s="21" customFormat="1" ht="25.5">
      <c r="A19" s="286" t="s">
        <v>386</v>
      </c>
      <c r="B19" s="366" t="s">
        <v>184</v>
      </c>
      <c r="C19" s="368" t="s">
        <v>191</v>
      </c>
      <c r="D19" s="289" t="s">
        <v>153</v>
      </c>
      <c r="E19" s="369">
        <v>15</v>
      </c>
      <c r="F19" s="299"/>
      <c r="G19" s="301"/>
      <c r="H19" s="302"/>
      <c r="I19" s="299"/>
      <c r="J19" s="299"/>
      <c r="K19" s="302"/>
      <c r="L19" s="302"/>
      <c r="M19" s="302"/>
      <c r="N19" s="302"/>
      <c r="O19" s="302"/>
      <c r="P19" s="302"/>
    </row>
    <row r="20" spans="1:16" s="21" customFormat="1" ht="14.25">
      <c r="A20" s="286" t="s">
        <v>387</v>
      </c>
      <c r="B20" s="366" t="s">
        <v>184</v>
      </c>
      <c r="C20" s="368" t="s">
        <v>185</v>
      </c>
      <c r="D20" s="289" t="s">
        <v>153</v>
      </c>
      <c r="E20" s="369">
        <v>15</v>
      </c>
      <c r="F20" s="299"/>
      <c r="G20" s="301"/>
      <c r="H20" s="302"/>
      <c r="I20" s="299"/>
      <c r="J20" s="299"/>
      <c r="K20" s="302"/>
      <c r="L20" s="302"/>
      <c r="M20" s="302"/>
      <c r="N20" s="302"/>
      <c r="O20" s="302"/>
      <c r="P20" s="302"/>
    </row>
    <row r="21" spans="1:16" s="21" customFormat="1" ht="14.25">
      <c r="A21" s="286" t="s">
        <v>388</v>
      </c>
      <c r="B21" s="366" t="s">
        <v>184</v>
      </c>
      <c r="C21" s="368" t="s">
        <v>192</v>
      </c>
      <c r="D21" s="289" t="s">
        <v>153</v>
      </c>
      <c r="E21" s="369">
        <v>15</v>
      </c>
      <c r="F21" s="299"/>
      <c r="G21" s="301"/>
      <c r="H21" s="302"/>
      <c r="I21" s="299"/>
      <c r="J21" s="299"/>
      <c r="K21" s="302"/>
      <c r="L21" s="302"/>
      <c r="M21" s="302"/>
      <c r="N21" s="302"/>
      <c r="O21" s="302"/>
      <c r="P21" s="302"/>
    </row>
    <row r="22" spans="1:16" s="21" customFormat="1" ht="12.75">
      <c r="A22" s="364" t="s">
        <v>151</v>
      </c>
      <c r="B22" s="366"/>
      <c r="C22" s="371" t="s">
        <v>378</v>
      </c>
      <c r="D22" s="289"/>
      <c r="E22" s="370"/>
      <c r="F22" s="299"/>
      <c r="G22" s="301"/>
      <c r="H22" s="302"/>
      <c r="I22" s="299"/>
      <c r="J22" s="299"/>
      <c r="K22" s="302"/>
      <c r="L22" s="302"/>
      <c r="M22" s="302"/>
      <c r="N22" s="302"/>
      <c r="O22" s="302"/>
      <c r="P22" s="302"/>
    </row>
    <row r="23" spans="1:16" s="21" customFormat="1" ht="14.25">
      <c r="A23" s="286" t="s">
        <v>389</v>
      </c>
      <c r="B23" s="366"/>
      <c r="C23" s="368" t="s">
        <v>379</v>
      </c>
      <c r="D23" s="289" t="s">
        <v>153</v>
      </c>
      <c r="E23" s="372">
        <v>66</v>
      </c>
      <c r="F23" s="299"/>
      <c r="G23" s="301"/>
      <c r="H23" s="302"/>
      <c r="I23" s="299"/>
      <c r="J23" s="299"/>
      <c r="K23" s="302"/>
      <c r="L23" s="302"/>
      <c r="M23" s="302"/>
      <c r="N23" s="302"/>
      <c r="O23" s="302"/>
      <c r="P23" s="302"/>
    </row>
    <row r="24" spans="1:16" s="21" customFormat="1" ht="12.75">
      <c r="A24" s="286"/>
      <c r="B24" s="366"/>
      <c r="C24" s="368"/>
      <c r="D24" s="289"/>
      <c r="E24" s="370"/>
      <c r="F24" s="299"/>
      <c r="G24" s="301"/>
      <c r="H24" s="302"/>
      <c r="I24" s="299"/>
      <c r="J24" s="299"/>
      <c r="K24" s="302"/>
      <c r="L24" s="302"/>
      <c r="M24" s="302"/>
      <c r="N24" s="302"/>
      <c r="O24" s="302"/>
      <c r="P24" s="302"/>
    </row>
    <row r="25" spans="1:16" s="21" customFormat="1" ht="12.75">
      <c r="A25" s="81" t="s">
        <v>132</v>
      </c>
      <c r="B25" s="60"/>
      <c r="C25" s="82" t="s">
        <v>328</v>
      </c>
      <c r="D25" s="62"/>
      <c r="E25" s="304"/>
      <c r="F25" s="125"/>
      <c r="G25" s="301"/>
      <c r="H25" s="302"/>
      <c r="I25" s="125"/>
      <c r="J25" s="125"/>
      <c r="K25" s="302"/>
      <c r="L25" s="302"/>
      <c r="M25" s="302"/>
      <c r="N25" s="302"/>
      <c r="O25" s="302"/>
      <c r="P25" s="302"/>
    </row>
    <row r="26" spans="1:16" s="21" customFormat="1" ht="51">
      <c r="A26" s="60" t="s">
        <v>174</v>
      </c>
      <c r="B26" s="287" t="s">
        <v>49</v>
      </c>
      <c r="C26" s="288" t="s">
        <v>193</v>
      </c>
      <c r="D26" s="289" t="s">
        <v>42</v>
      </c>
      <c r="E26" s="295">
        <v>1</v>
      </c>
      <c r="F26" s="211"/>
      <c r="G26" s="212"/>
      <c r="H26" s="181"/>
      <c r="I26" s="211"/>
      <c r="J26" s="211"/>
      <c r="K26" s="181"/>
      <c r="L26" s="181"/>
      <c r="M26" s="181"/>
      <c r="N26" s="181"/>
      <c r="O26" s="181"/>
      <c r="P26" s="181"/>
    </row>
    <row r="27" spans="1:16" s="21" customFormat="1" ht="51">
      <c r="A27" s="60" t="s">
        <v>175</v>
      </c>
      <c r="B27" s="287" t="s">
        <v>49</v>
      </c>
      <c r="C27" s="288" t="s">
        <v>194</v>
      </c>
      <c r="D27" s="289" t="s">
        <v>42</v>
      </c>
      <c r="E27" s="295">
        <v>1</v>
      </c>
      <c r="F27" s="211"/>
      <c r="G27" s="212"/>
      <c r="H27" s="181"/>
      <c r="I27" s="211"/>
      <c r="J27" s="211"/>
      <c r="K27" s="181"/>
      <c r="L27" s="181"/>
      <c r="M27" s="181"/>
      <c r="N27" s="181"/>
      <c r="O27" s="181"/>
      <c r="P27" s="181"/>
    </row>
    <row r="28" spans="1:16" s="21" customFormat="1" ht="12.75">
      <c r="A28" s="60"/>
      <c r="B28" s="60"/>
      <c r="C28" s="61"/>
      <c r="D28" s="62"/>
      <c r="E28" s="304"/>
      <c r="F28" s="125"/>
      <c r="G28" s="301"/>
      <c r="H28" s="302"/>
      <c r="I28" s="125"/>
      <c r="J28" s="125"/>
      <c r="K28" s="302"/>
      <c r="L28" s="302"/>
      <c r="M28" s="302"/>
      <c r="N28" s="302"/>
      <c r="O28" s="302"/>
      <c r="P28" s="302"/>
    </row>
    <row r="29" spans="1:16" s="21" customFormat="1" ht="12.75">
      <c r="A29" s="81" t="s">
        <v>140</v>
      </c>
      <c r="B29" s="60"/>
      <c r="C29" s="61" t="s">
        <v>393</v>
      </c>
      <c r="D29" s="62"/>
      <c r="E29" s="304"/>
      <c r="F29" s="125"/>
      <c r="G29" s="301"/>
      <c r="H29" s="302"/>
      <c r="I29" s="125"/>
      <c r="J29" s="125"/>
      <c r="K29" s="302"/>
      <c r="L29" s="302"/>
      <c r="M29" s="302"/>
      <c r="N29" s="302"/>
      <c r="O29" s="302"/>
      <c r="P29" s="302"/>
    </row>
    <row r="30" spans="1:16" s="21" customFormat="1" ht="22.5">
      <c r="A30" s="63" t="s">
        <v>176</v>
      </c>
      <c r="B30" s="378" t="s">
        <v>307</v>
      </c>
      <c r="C30" s="439" t="s">
        <v>75</v>
      </c>
      <c r="D30" s="438" t="s">
        <v>42</v>
      </c>
      <c r="E30" s="336">
        <v>1</v>
      </c>
      <c r="F30" s="65"/>
      <c r="G30" s="380"/>
      <c r="H30" s="182"/>
      <c r="I30" s="332"/>
      <c r="J30" s="390"/>
      <c r="K30" s="182"/>
      <c r="L30" s="182"/>
      <c r="M30" s="182"/>
      <c r="N30" s="182"/>
      <c r="O30" s="182"/>
      <c r="P30" s="182"/>
    </row>
    <row r="31" spans="1:16" s="21" customFormat="1" ht="12.75">
      <c r="A31" s="60"/>
      <c r="B31" s="60"/>
      <c r="C31" s="61"/>
      <c r="D31" s="62"/>
      <c r="E31" s="304"/>
      <c r="F31" s="125"/>
      <c r="G31" s="301"/>
      <c r="H31" s="302"/>
      <c r="I31" s="125"/>
      <c r="J31" s="125"/>
      <c r="K31" s="302"/>
      <c r="L31" s="302"/>
      <c r="M31" s="302"/>
      <c r="N31" s="302"/>
      <c r="O31" s="302"/>
      <c r="P31" s="302"/>
    </row>
    <row r="32" spans="1:16" ht="19.5" customHeight="1">
      <c r="A32" s="558" t="s">
        <v>2</v>
      </c>
      <c r="B32" s="559"/>
      <c r="C32" s="559"/>
      <c r="D32" s="559"/>
      <c r="E32" s="559"/>
      <c r="F32" s="559"/>
      <c r="G32" s="559"/>
      <c r="H32" s="559"/>
      <c r="I32" s="559"/>
      <c r="J32" s="560"/>
      <c r="K32" s="276"/>
      <c r="L32" s="170">
        <f>SUM(L11:L31)</f>
        <v>0</v>
      </c>
      <c r="M32" s="170">
        <f>SUM(M11:M31)</f>
        <v>0</v>
      </c>
      <c r="N32" s="170">
        <f>SUM(N11:N31)</f>
        <v>0</v>
      </c>
      <c r="O32" s="170">
        <f>SUM(O11:O31)</f>
        <v>0</v>
      </c>
      <c r="P32" s="170">
        <f>SUM(P11:P31)</f>
        <v>0</v>
      </c>
    </row>
    <row r="33" spans="1:16" ht="19.5" customHeight="1">
      <c r="A33" s="561" t="s">
        <v>81</v>
      </c>
      <c r="B33" s="562"/>
      <c r="C33" s="562"/>
      <c r="D33" s="562"/>
      <c r="E33" s="562"/>
      <c r="F33" s="562"/>
      <c r="G33" s="562"/>
      <c r="H33" s="562"/>
      <c r="I33" s="562"/>
      <c r="J33" s="563"/>
      <c r="K33" s="125">
        <v>5</v>
      </c>
      <c r="L33" s="125"/>
      <c r="M33" s="125"/>
      <c r="N33" s="125">
        <f>ROUND(N32*K33/100,2)</f>
        <v>0</v>
      </c>
      <c r="O33" s="125"/>
      <c r="P33" s="125">
        <f>N33</f>
        <v>0</v>
      </c>
    </row>
    <row r="34" spans="1:16" ht="19.5" customHeight="1">
      <c r="A34" s="550" t="s">
        <v>19</v>
      </c>
      <c r="B34" s="550"/>
      <c r="C34" s="550"/>
      <c r="D34" s="550"/>
      <c r="E34" s="550"/>
      <c r="F34" s="550"/>
      <c r="G34" s="550"/>
      <c r="H34" s="550"/>
      <c r="I34" s="550"/>
      <c r="J34" s="550"/>
      <c r="K34" s="275"/>
      <c r="L34" s="170">
        <f>SUM(L32:L33)</f>
        <v>0</v>
      </c>
      <c r="M34" s="170">
        <f>SUM(M32:M33)</f>
        <v>0</v>
      </c>
      <c r="N34" s="170">
        <f>SUM(N32:N33)</f>
        <v>0</v>
      </c>
      <c r="O34" s="170">
        <f>SUM(O32:O33)</f>
        <v>0</v>
      </c>
      <c r="P34" s="170">
        <f>SUM(P32:P33)</f>
        <v>0</v>
      </c>
    </row>
    <row r="35" spans="1:16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17"/>
      <c r="M35" s="17"/>
      <c r="N35" s="17"/>
      <c r="O35" s="17"/>
      <c r="P35" s="18"/>
    </row>
    <row r="36" spans="1:16" ht="12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17"/>
      <c r="M36" s="17"/>
      <c r="N36" s="17"/>
      <c r="O36" s="17"/>
      <c r="P36" s="18"/>
    </row>
    <row r="37" spans="1:16" ht="12.7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17"/>
      <c r="M37" s="17"/>
      <c r="N37" s="17"/>
      <c r="O37" s="17"/>
      <c r="P37" s="18"/>
    </row>
    <row r="38" spans="3:7" ht="12.75">
      <c r="C38" s="541"/>
      <c r="D38" s="541"/>
      <c r="E38" s="541"/>
      <c r="F38" s="541"/>
      <c r="G38" s="207"/>
    </row>
    <row r="39" spans="3:7" ht="12.75">
      <c r="C39" s="533"/>
      <c r="D39" s="533"/>
      <c r="E39" s="533"/>
      <c r="F39" s="533"/>
      <c r="G39" s="207"/>
    </row>
    <row r="40" spans="3:7" ht="12.75">
      <c r="C40" s="533"/>
      <c r="D40" s="533"/>
      <c r="E40" s="533"/>
      <c r="F40" s="533"/>
      <c r="G40" s="207"/>
    </row>
    <row r="41" spans="3:7" ht="12.75">
      <c r="C41" s="535"/>
      <c r="D41" s="536"/>
      <c r="E41" s="536"/>
      <c r="F41" s="536"/>
      <c r="G41" s="536"/>
    </row>
  </sheetData>
  <sheetProtection/>
  <mergeCells count="15">
    <mergeCell ref="D4:P4"/>
    <mergeCell ref="L9:P9"/>
    <mergeCell ref="B9:B10"/>
    <mergeCell ref="A9:A10"/>
    <mergeCell ref="C9:C10"/>
    <mergeCell ref="D9:D10"/>
    <mergeCell ref="E9:E10"/>
    <mergeCell ref="F9:K9"/>
    <mergeCell ref="C41:G41"/>
    <mergeCell ref="A32:J32"/>
    <mergeCell ref="A33:J33"/>
    <mergeCell ref="A34:J34"/>
    <mergeCell ref="C38:F38"/>
    <mergeCell ref="C39:F39"/>
    <mergeCell ref="C40:F40"/>
  </mergeCells>
  <printOptions/>
  <pageMargins left="0.1968503937007874" right="0.1968503937007874" top="1.0236220472440944" bottom="0.3937007874015748" header="0.5118110236220472" footer="0.15748031496062992"/>
  <pageSetup horizontalDpi="300" verticalDpi="300" orientation="landscape" paperSize="9" scale="98" r:id="rId1"/>
  <headerFooter alignWithMargins="0">
    <oddHeader>&amp;C&amp;12LOKĀLĀ TĀME Nr. 1-8
&amp;"Arial,Полужирный"&amp;UDAŽĀDI DARBI.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68"/>
  <sheetViews>
    <sheetView view="pageBreakPreview" zoomScaleSheetLayoutView="100" zoomScalePageLayoutView="0" workbookViewId="0" topLeftCell="A13">
      <selection activeCell="I28" sqref="I28"/>
    </sheetView>
  </sheetViews>
  <sheetFormatPr defaultColWidth="9.140625" defaultRowHeight="12.75"/>
  <cols>
    <col min="1" max="1" width="5.7109375" style="3" customWidth="1"/>
    <col min="2" max="2" width="8.421875" style="3" customWidth="1"/>
    <col min="3" max="3" width="32.00390625" style="1" customWidth="1"/>
    <col min="4" max="4" width="4.7109375" style="2" customWidth="1"/>
    <col min="5" max="5" width="6.8515625" style="3" customWidth="1"/>
    <col min="6" max="6" width="6.28125" style="3" customWidth="1"/>
    <col min="7" max="7" width="6.57421875" style="4" customWidth="1"/>
    <col min="8" max="8" width="8.140625" style="5" customWidth="1"/>
    <col min="9" max="9" width="6.8515625" style="5" customWidth="1"/>
    <col min="10" max="10" width="6.28125" style="5" customWidth="1"/>
    <col min="11" max="11" width="6.57421875" style="5" customWidth="1"/>
    <col min="12" max="15" width="8.421875" style="5" customWidth="1"/>
    <col min="16" max="16" width="9.421875" style="6" customWidth="1"/>
    <col min="17" max="16384" width="9.140625" style="6" customWidth="1"/>
  </cols>
  <sheetData>
    <row r="1" spans="1:15" s="48" customFormat="1" ht="15.75">
      <c r="A1" s="43"/>
      <c r="B1" s="43"/>
      <c r="C1" s="49"/>
      <c r="D1" s="101"/>
      <c r="E1" s="26" t="s">
        <v>106</v>
      </c>
      <c r="F1" s="26"/>
      <c r="G1" s="46"/>
      <c r="H1" s="47"/>
      <c r="I1" s="47"/>
      <c r="J1" s="47"/>
      <c r="K1" s="47"/>
      <c r="L1" s="47"/>
      <c r="M1" s="47"/>
      <c r="N1" s="47"/>
      <c r="O1" s="47"/>
    </row>
    <row r="2" spans="1:16" s="48" customFormat="1" ht="15.75">
      <c r="A2" s="175"/>
      <c r="B2" s="175"/>
      <c r="C2" s="176"/>
      <c r="D2" s="226"/>
      <c r="E2" s="227" t="s">
        <v>107</v>
      </c>
      <c r="F2" s="227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s="42" customFormat="1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s="42" customFormat="1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4.25">
      <c r="A6" s="261" t="s">
        <v>5</v>
      </c>
      <c r="B6" s="261"/>
      <c r="C6" s="262"/>
      <c r="D6" s="50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270">
        <f>P35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27" customHeight="1">
      <c r="A11" s="10"/>
      <c r="B11" s="35"/>
      <c r="C11" s="119" t="s">
        <v>529</v>
      </c>
      <c r="D11" s="20"/>
      <c r="E11" s="10"/>
      <c r="F11" s="16"/>
      <c r="G11" s="36"/>
      <c r="H11" s="37"/>
      <c r="I11" s="38"/>
      <c r="J11" s="37"/>
      <c r="K11" s="38"/>
      <c r="L11" s="37"/>
      <c r="M11" s="38"/>
      <c r="N11" s="37"/>
      <c r="O11" s="38"/>
      <c r="P11" s="39"/>
    </row>
    <row r="12" spans="1:16" s="21" customFormat="1" ht="12.75">
      <c r="A12" s="87">
        <v>0</v>
      </c>
      <c r="B12" s="87"/>
      <c r="C12" s="122"/>
      <c r="D12" s="64"/>
      <c r="E12" s="98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21" customFormat="1" ht="25.5">
      <c r="A13" s="120">
        <f>A12+1</f>
        <v>1</v>
      </c>
      <c r="B13" s="121" t="s">
        <v>48</v>
      </c>
      <c r="C13" s="123" t="s">
        <v>237</v>
      </c>
      <c r="D13" s="117" t="s">
        <v>52</v>
      </c>
      <c r="E13" s="118">
        <f>E20</f>
        <v>44</v>
      </c>
      <c r="F13" s="129"/>
      <c r="G13" s="126"/>
      <c r="H13" s="130"/>
      <c r="I13" s="127"/>
      <c r="J13" s="130"/>
      <c r="K13" s="130"/>
      <c r="L13" s="130"/>
      <c r="M13" s="130"/>
      <c r="N13" s="130"/>
      <c r="O13" s="130"/>
      <c r="P13" s="147"/>
    </row>
    <row r="14" spans="1:19" s="29" customFormat="1" ht="25.5">
      <c r="A14" s="93">
        <f aca="true" t="shared" si="0" ref="A14:A31">A13+1</f>
        <v>2</v>
      </c>
      <c r="B14" s="86" t="s">
        <v>217</v>
      </c>
      <c r="C14" s="104" t="s">
        <v>530</v>
      </c>
      <c r="D14" s="83" t="s">
        <v>52</v>
      </c>
      <c r="E14" s="84">
        <v>14</v>
      </c>
      <c r="F14" s="25"/>
      <c r="G14" s="128"/>
      <c r="H14" s="131"/>
      <c r="I14" s="128"/>
      <c r="J14" s="131"/>
      <c r="K14" s="131"/>
      <c r="L14" s="131"/>
      <c r="M14" s="131"/>
      <c r="N14" s="131"/>
      <c r="O14" s="131"/>
      <c r="P14" s="146"/>
      <c r="Q14" s="21"/>
      <c r="R14" s="21"/>
      <c r="S14" s="21"/>
    </row>
    <row r="15" spans="1:19" s="29" customFormat="1" ht="19.5" customHeight="1">
      <c r="A15" s="93">
        <f t="shared" si="0"/>
        <v>3</v>
      </c>
      <c r="B15" s="86" t="s">
        <v>217</v>
      </c>
      <c r="C15" s="104" t="s">
        <v>222</v>
      </c>
      <c r="D15" s="83" t="s">
        <v>52</v>
      </c>
      <c r="E15" s="84">
        <v>7</v>
      </c>
      <c r="F15" s="25"/>
      <c r="G15" s="128"/>
      <c r="H15" s="131"/>
      <c r="I15" s="128"/>
      <c r="J15" s="131"/>
      <c r="K15" s="131"/>
      <c r="L15" s="131"/>
      <c r="M15" s="131"/>
      <c r="N15" s="131"/>
      <c r="O15" s="131"/>
      <c r="P15" s="146"/>
      <c r="Q15" s="21"/>
      <c r="R15" s="21"/>
      <c r="S15" s="21"/>
    </row>
    <row r="16" spans="1:19" s="29" customFormat="1" ht="19.5" customHeight="1">
      <c r="A16" s="93">
        <f t="shared" si="0"/>
        <v>4</v>
      </c>
      <c r="B16" s="86" t="s">
        <v>217</v>
      </c>
      <c r="C16" s="104" t="s">
        <v>229</v>
      </c>
      <c r="D16" s="83" t="s">
        <v>52</v>
      </c>
      <c r="E16" s="84">
        <v>21</v>
      </c>
      <c r="F16" s="25"/>
      <c r="G16" s="128"/>
      <c r="H16" s="131"/>
      <c r="I16" s="128"/>
      <c r="J16" s="131"/>
      <c r="K16" s="131"/>
      <c r="L16" s="131"/>
      <c r="M16" s="131"/>
      <c r="N16" s="131"/>
      <c r="O16" s="131"/>
      <c r="P16" s="146"/>
      <c r="Q16" s="21"/>
      <c r="R16" s="21"/>
      <c r="S16" s="21"/>
    </row>
    <row r="17" spans="1:19" s="29" customFormat="1" ht="19.5" customHeight="1">
      <c r="A17" s="93">
        <f t="shared" si="0"/>
        <v>5</v>
      </c>
      <c r="B17" s="86" t="s">
        <v>217</v>
      </c>
      <c r="C17" s="104" t="s">
        <v>223</v>
      </c>
      <c r="D17" s="83" t="s">
        <v>52</v>
      </c>
      <c r="E17" s="105">
        <v>2</v>
      </c>
      <c r="F17" s="128"/>
      <c r="G17" s="128"/>
      <c r="H17" s="131"/>
      <c r="I17" s="128"/>
      <c r="J17" s="131"/>
      <c r="K17" s="131"/>
      <c r="L17" s="131"/>
      <c r="M17" s="131"/>
      <c r="N17" s="131"/>
      <c r="O17" s="131"/>
      <c r="P17" s="146"/>
      <c r="Q17" s="21"/>
      <c r="R17" s="21"/>
      <c r="S17" s="21"/>
    </row>
    <row r="18" spans="1:19" s="29" customFormat="1" ht="19.5" customHeight="1">
      <c r="A18" s="93">
        <v>6</v>
      </c>
      <c r="B18" s="86" t="s">
        <v>217</v>
      </c>
      <c r="C18" s="51" t="s">
        <v>215</v>
      </c>
      <c r="D18" s="96" t="s">
        <v>199</v>
      </c>
      <c r="E18" s="95">
        <v>1</v>
      </c>
      <c r="F18" s="128"/>
      <c r="G18" s="128"/>
      <c r="H18" s="131"/>
      <c r="I18" s="128"/>
      <c r="J18" s="131"/>
      <c r="K18" s="131"/>
      <c r="L18" s="131"/>
      <c r="M18" s="131"/>
      <c r="N18" s="131"/>
      <c r="O18" s="131"/>
      <c r="P18" s="146"/>
      <c r="Q18" s="21"/>
      <c r="R18" s="21"/>
      <c r="S18" s="21"/>
    </row>
    <row r="19" spans="1:19" s="29" customFormat="1" ht="19.5" customHeight="1">
      <c r="A19" s="93">
        <f t="shared" si="0"/>
        <v>7</v>
      </c>
      <c r="B19" s="86" t="s">
        <v>217</v>
      </c>
      <c r="C19" s="51" t="s">
        <v>210</v>
      </c>
      <c r="D19" s="96" t="s">
        <v>199</v>
      </c>
      <c r="E19" s="95">
        <v>1</v>
      </c>
      <c r="F19" s="128"/>
      <c r="G19" s="128"/>
      <c r="H19" s="131"/>
      <c r="I19" s="128"/>
      <c r="J19" s="131"/>
      <c r="K19" s="131"/>
      <c r="L19" s="131"/>
      <c r="M19" s="131"/>
      <c r="N19" s="131"/>
      <c r="O19" s="131"/>
      <c r="P19" s="146"/>
      <c r="Q19" s="21"/>
      <c r="R19" s="21"/>
      <c r="S19" s="21"/>
    </row>
    <row r="20" spans="1:19" s="29" customFormat="1" ht="25.5">
      <c r="A20" s="93">
        <f t="shared" si="0"/>
        <v>8</v>
      </c>
      <c r="B20" s="86" t="s">
        <v>217</v>
      </c>
      <c r="C20" s="99" t="s">
        <v>531</v>
      </c>
      <c r="D20" s="97" t="s">
        <v>52</v>
      </c>
      <c r="E20" s="94">
        <v>44</v>
      </c>
      <c r="F20" s="128"/>
      <c r="G20" s="128"/>
      <c r="H20" s="131"/>
      <c r="I20" s="128"/>
      <c r="J20" s="131"/>
      <c r="K20" s="131"/>
      <c r="L20" s="131"/>
      <c r="M20" s="131"/>
      <c r="N20" s="131"/>
      <c r="O20" s="131"/>
      <c r="P20" s="146"/>
      <c r="Q20" s="21"/>
      <c r="R20" s="21"/>
      <c r="S20" s="21"/>
    </row>
    <row r="21" spans="1:19" s="29" customFormat="1" ht="19.5" customHeight="1">
      <c r="A21" s="93">
        <v>9</v>
      </c>
      <c r="B21" s="86" t="s">
        <v>217</v>
      </c>
      <c r="C21" s="85" t="s">
        <v>224</v>
      </c>
      <c r="D21" s="83" t="s">
        <v>42</v>
      </c>
      <c r="E21" s="106">
        <v>6</v>
      </c>
      <c r="F21" s="128"/>
      <c r="G21" s="128"/>
      <c r="H21" s="131"/>
      <c r="I21" s="128"/>
      <c r="J21" s="131"/>
      <c r="K21" s="131"/>
      <c r="L21" s="131"/>
      <c r="M21" s="131"/>
      <c r="N21" s="131"/>
      <c r="O21" s="131"/>
      <c r="P21" s="146"/>
      <c r="Q21" s="21"/>
      <c r="R21" s="21"/>
      <c r="S21" s="21"/>
    </row>
    <row r="22" spans="1:19" s="29" customFormat="1" ht="19.5" customHeight="1">
      <c r="A22" s="93">
        <f t="shared" si="0"/>
        <v>10</v>
      </c>
      <c r="B22" s="86" t="s">
        <v>217</v>
      </c>
      <c r="C22" s="85" t="s">
        <v>202</v>
      </c>
      <c r="D22" s="83" t="s">
        <v>42</v>
      </c>
      <c r="E22" s="83">
        <v>4</v>
      </c>
      <c r="F22" s="128"/>
      <c r="G22" s="128"/>
      <c r="H22" s="131"/>
      <c r="I22" s="128"/>
      <c r="J22" s="131"/>
      <c r="K22" s="131"/>
      <c r="L22" s="131"/>
      <c r="M22" s="131"/>
      <c r="N22" s="131"/>
      <c r="O22" s="131"/>
      <c r="P22" s="146"/>
      <c r="Q22" s="21"/>
      <c r="R22" s="21"/>
      <c r="S22" s="21"/>
    </row>
    <row r="23" spans="1:19" s="29" customFormat="1" ht="19.5" customHeight="1">
      <c r="A23" s="93">
        <f t="shared" si="0"/>
        <v>11</v>
      </c>
      <c r="B23" s="86" t="s">
        <v>217</v>
      </c>
      <c r="C23" s="85" t="s">
        <v>532</v>
      </c>
      <c r="D23" s="83" t="s">
        <v>42</v>
      </c>
      <c r="E23" s="83">
        <v>2</v>
      </c>
      <c r="F23" s="128"/>
      <c r="G23" s="128"/>
      <c r="H23" s="131"/>
      <c r="I23" s="128"/>
      <c r="J23" s="131"/>
      <c r="K23" s="131"/>
      <c r="L23" s="131"/>
      <c r="M23" s="131"/>
      <c r="N23" s="131"/>
      <c r="O23" s="131"/>
      <c r="P23" s="146"/>
      <c r="Q23" s="21"/>
      <c r="R23" s="21"/>
      <c r="S23" s="21"/>
    </row>
    <row r="24" spans="1:5" ht="25.5">
      <c r="A24" s="503">
        <v>12</v>
      </c>
      <c r="B24" s="504"/>
      <c r="C24" s="505" t="s">
        <v>688</v>
      </c>
      <c r="D24" s="506" t="s">
        <v>42</v>
      </c>
      <c r="E24" s="506">
        <v>13</v>
      </c>
    </row>
    <row r="25" spans="1:19" s="29" customFormat="1" ht="30" customHeight="1">
      <c r="A25" s="93">
        <v>13</v>
      </c>
      <c r="B25" s="86" t="s">
        <v>217</v>
      </c>
      <c r="C25" s="85" t="s">
        <v>533</v>
      </c>
      <c r="D25" s="83" t="s">
        <v>42</v>
      </c>
      <c r="E25" s="83">
        <v>15</v>
      </c>
      <c r="F25" s="128"/>
      <c r="G25" s="128"/>
      <c r="H25" s="131"/>
      <c r="I25" s="128"/>
      <c r="J25" s="131"/>
      <c r="K25" s="131"/>
      <c r="L25" s="131"/>
      <c r="M25" s="131"/>
      <c r="N25" s="131"/>
      <c r="O25" s="131"/>
      <c r="P25" s="146"/>
      <c r="Q25" s="21"/>
      <c r="R25" s="21"/>
      <c r="S25" s="21"/>
    </row>
    <row r="26" spans="1:19" s="29" customFormat="1" ht="19.5" customHeight="1">
      <c r="A26" s="93">
        <v>14</v>
      </c>
      <c r="B26" s="86" t="s">
        <v>217</v>
      </c>
      <c r="C26" s="85" t="s">
        <v>534</v>
      </c>
      <c r="D26" s="83" t="s">
        <v>42</v>
      </c>
      <c r="E26" s="83">
        <v>1</v>
      </c>
      <c r="F26" s="128"/>
      <c r="G26" s="128"/>
      <c r="H26" s="131"/>
      <c r="I26" s="128"/>
      <c r="J26" s="131"/>
      <c r="K26" s="131"/>
      <c r="L26" s="131"/>
      <c r="M26" s="131"/>
      <c r="N26" s="131"/>
      <c r="O26" s="131"/>
      <c r="P26" s="146"/>
      <c r="Q26" s="30"/>
      <c r="R26" s="21"/>
      <c r="S26" s="21"/>
    </row>
    <row r="27" spans="1:19" s="29" customFormat="1" ht="25.5">
      <c r="A27" s="93">
        <v>15</v>
      </c>
      <c r="B27" s="86" t="s">
        <v>217</v>
      </c>
      <c r="C27" s="104" t="s">
        <v>225</v>
      </c>
      <c r="D27" s="83" t="s">
        <v>42</v>
      </c>
      <c r="E27" s="83">
        <v>29</v>
      </c>
      <c r="F27" s="25"/>
      <c r="G27" s="128"/>
      <c r="H27" s="131"/>
      <c r="I27" s="128"/>
      <c r="J27" s="131"/>
      <c r="K27" s="131"/>
      <c r="L27" s="131"/>
      <c r="M27" s="131"/>
      <c r="N27" s="131"/>
      <c r="O27" s="131"/>
      <c r="P27" s="146"/>
      <c r="Q27" s="30"/>
      <c r="R27" s="21"/>
      <c r="S27" s="21"/>
    </row>
    <row r="28" spans="1:19" s="29" customFormat="1" ht="19.5" customHeight="1">
      <c r="A28" s="93">
        <v>16</v>
      </c>
      <c r="B28" s="86" t="s">
        <v>217</v>
      </c>
      <c r="C28" s="104" t="s">
        <v>226</v>
      </c>
      <c r="D28" s="83" t="s">
        <v>52</v>
      </c>
      <c r="E28" s="84">
        <f>E20</f>
        <v>44</v>
      </c>
      <c r="F28" s="25"/>
      <c r="G28" s="128"/>
      <c r="H28" s="131"/>
      <c r="I28" s="128"/>
      <c r="J28" s="131"/>
      <c r="K28" s="131"/>
      <c r="L28" s="131"/>
      <c r="M28" s="131"/>
      <c r="N28" s="131"/>
      <c r="O28" s="131"/>
      <c r="P28" s="146"/>
      <c r="Q28" s="30"/>
      <c r="R28" s="21"/>
      <c r="S28" s="21"/>
    </row>
    <row r="29" spans="1:19" s="29" customFormat="1" ht="19.5" customHeight="1">
      <c r="A29" s="93">
        <v>17</v>
      </c>
      <c r="B29" s="86" t="s">
        <v>217</v>
      </c>
      <c r="C29" s="108" t="s">
        <v>227</v>
      </c>
      <c r="D29" s="107" t="s">
        <v>73</v>
      </c>
      <c r="E29" s="107">
        <v>1</v>
      </c>
      <c r="F29" s="25"/>
      <c r="G29" s="128"/>
      <c r="H29" s="130"/>
      <c r="I29" s="127"/>
      <c r="J29" s="130"/>
      <c r="K29" s="131"/>
      <c r="L29" s="131"/>
      <c r="M29" s="131"/>
      <c r="N29" s="131"/>
      <c r="O29" s="131"/>
      <c r="P29" s="146"/>
      <c r="Q29" s="30"/>
      <c r="R29" s="21"/>
      <c r="S29" s="21"/>
    </row>
    <row r="30" spans="1:19" s="29" customFormat="1" ht="19.5" customHeight="1">
      <c r="A30" s="93">
        <f t="shared" si="0"/>
        <v>18</v>
      </c>
      <c r="B30" s="86" t="s">
        <v>217</v>
      </c>
      <c r="C30" s="104" t="s">
        <v>234</v>
      </c>
      <c r="D30" s="83" t="s">
        <v>73</v>
      </c>
      <c r="E30" s="83">
        <v>1</v>
      </c>
      <c r="F30" s="25"/>
      <c r="G30" s="128"/>
      <c r="H30" s="131"/>
      <c r="I30" s="128"/>
      <c r="J30" s="131"/>
      <c r="K30" s="131"/>
      <c r="L30" s="131"/>
      <c r="M30" s="131"/>
      <c r="N30" s="131"/>
      <c r="O30" s="131"/>
      <c r="P30" s="146"/>
      <c r="Q30" s="30"/>
      <c r="R30" s="21"/>
      <c r="S30" s="21"/>
    </row>
    <row r="31" spans="1:19" s="29" customFormat="1" ht="25.5">
      <c r="A31" s="93">
        <f t="shared" si="0"/>
        <v>19</v>
      </c>
      <c r="B31" s="86" t="s">
        <v>217</v>
      </c>
      <c r="C31" s="104" t="s">
        <v>228</v>
      </c>
      <c r="D31" s="83" t="s">
        <v>197</v>
      </c>
      <c r="E31" s="83">
        <v>1</v>
      </c>
      <c r="F31" s="25"/>
      <c r="G31" s="128"/>
      <c r="H31" s="131"/>
      <c r="I31" s="128"/>
      <c r="J31" s="131"/>
      <c r="K31" s="131"/>
      <c r="L31" s="131"/>
      <c r="M31" s="131"/>
      <c r="N31" s="131"/>
      <c r="O31" s="131"/>
      <c r="P31" s="146"/>
      <c r="Q31" s="30"/>
      <c r="R31" s="21"/>
      <c r="S31" s="21"/>
    </row>
    <row r="32" spans="1:19" s="29" customFormat="1" ht="12.75">
      <c r="A32" s="481"/>
      <c r="B32" s="482"/>
      <c r="C32" s="483"/>
      <c r="D32" s="484"/>
      <c r="E32" s="484"/>
      <c r="F32" s="485"/>
      <c r="G32" s="486"/>
      <c r="H32" s="487"/>
      <c r="I32" s="486"/>
      <c r="J32" s="488"/>
      <c r="K32" s="131"/>
      <c r="L32" s="489"/>
      <c r="M32" s="130"/>
      <c r="N32" s="489"/>
      <c r="O32" s="130"/>
      <c r="P32" s="147"/>
      <c r="Q32" s="30"/>
      <c r="R32" s="21"/>
      <c r="S32" s="21"/>
    </row>
    <row r="33" spans="1:16" s="13" customFormat="1" ht="21.75" customHeight="1">
      <c r="A33" s="558" t="s">
        <v>2</v>
      </c>
      <c r="B33" s="559"/>
      <c r="C33" s="559"/>
      <c r="D33" s="559"/>
      <c r="E33" s="559"/>
      <c r="F33" s="559"/>
      <c r="G33" s="559"/>
      <c r="H33" s="559"/>
      <c r="I33" s="559"/>
      <c r="J33" s="560"/>
      <c r="K33" s="276"/>
      <c r="L33" s="278">
        <f>SUM(L13:L31)</f>
        <v>0</v>
      </c>
      <c r="M33" s="279">
        <f>SUM(M13:M31)</f>
        <v>0</v>
      </c>
      <c r="N33" s="278">
        <f>SUM(N13:N31)</f>
        <v>0</v>
      </c>
      <c r="O33" s="279">
        <f>SUM(O13:O31)</f>
        <v>0</v>
      </c>
      <c r="P33" s="279">
        <f>O33+N33+M33</f>
        <v>0</v>
      </c>
    </row>
    <row r="34" spans="1:16" ht="21.75" customHeight="1">
      <c r="A34" s="561" t="s">
        <v>81</v>
      </c>
      <c r="B34" s="562"/>
      <c r="C34" s="562"/>
      <c r="D34" s="562"/>
      <c r="E34" s="562"/>
      <c r="F34" s="562"/>
      <c r="G34" s="562"/>
      <c r="H34" s="562"/>
      <c r="I34" s="562"/>
      <c r="J34" s="563"/>
      <c r="K34" s="125">
        <v>5</v>
      </c>
      <c r="L34" s="125"/>
      <c r="M34" s="125"/>
      <c r="N34" s="125">
        <f>ROUND(N33*K34/100,2)</f>
        <v>0</v>
      </c>
      <c r="O34" s="125"/>
      <c r="P34" s="125">
        <f>N34</f>
        <v>0</v>
      </c>
    </row>
    <row r="35" spans="1:16" ht="21.75" customHeight="1">
      <c r="A35" s="561" t="s">
        <v>19</v>
      </c>
      <c r="B35" s="562"/>
      <c r="C35" s="562"/>
      <c r="D35" s="562"/>
      <c r="E35" s="562"/>
      <c r="F35" s="562"/>
      <c r="G35" s="562"/>
      <c r="H35" s="562"/>
      <c r="I35" s="562"/>
      <c r="J35" s="563"/>
      <c r="K35" s="275"/>
      <c r="L35" s="170">
        <f>SUM(L33:L34)</f>
        <v>0</v>
      </c>
      <c r="M35" s="170">
        <f>SUM(M33:M34)</f>
        <v>0</v>
      </c>
      <c r="N35" s="170">
        <f>SUM(N33:N34)</f>
        <v>0</v>
      </c>
      <c r="O35" s="170">
        <f>SUM(O33:O34)</f>
        <v>0</v>
      </c>
      <c r="P35" s="170">
        <f>SUM(P33:P34)</f>
        <v>0</v>
      </c>
    </row>
    <row r="36" spans="1:16" ht="21.7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17"/>
      <c r="M36" s="17"/>
      <c r="N36" s="17"/>
      <c r="O36" s="17"/>
      <c r="P36" s="18"/>
    </row>
    <row r="37" spans="1:16" ht="15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17"/>
      <c r="M37" s="17"/>
      <c r="N37" s="17"/>
      <c r="O37" s="17"/>
      <c r="P37" s="18"/>
    </row>
    <row r="38" spans="1:16" ht="15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17"/>
      <c r="M38" s="17"/>
      <c r="N38" s="17"/>
      <c r="O38" s="17"/>
      <c r="P38" s="18"/>
    </row>
    <row r="39" spans="3:7" ht="12.75">
      <c r="C39" s="541"/>
      <c r="D39" s="541"/>
      <c r="E39" s="541"/>
      <c r="F39" s="541"/>
      <c r="G39" s="207"/>
    </row>
    <row r="40" spans="3:7" ht="12.75">
      <c r="C40" s="533"/>
      <c r="D40" s="533"/>
      <c r="E40" s="533"/>
      <c r="F40" s="533"/>
      <c r="G40" s="207"/>
    </row>
    <row r="41" spans="3:7" ht="12.75">
      <c r="C41" s="533"/>
      <c r="D41" s="533"/>
      <c r="E41" s="533"/>
      <c r="F41" s="533"/>
      <c r="G41" s="207"/>
    </row>
    <row r="42" spans="3:7" ht="12.75">
      <c r="C42" s="535"/>
      <c r="D42" s="536"/>
      <c r="E42" s="536"/>
      <c r="F42" s="536"/>
      <c r="G42" s="536"/>
    </row>
    <row r="43" ht="12.75">
      <c r="C43"/>
    </row>
    <row r="44" ht="12.75">
      <c r="C44" s="110"/>
    </row>
    <row r="45" ht="12.75">
      <c r="C45"/>
    </row>
    <row r="46" ht="12.75">
      <c r="C46" s="110"/>
    </row>
    <row r="47" ht="12.75">
      <c r="C47"/>
    </row>
    <row r="48" ht="12.75">
      <c r="C48" s="110"/>
    </row>
    <row r="49" ht="12.75">
      <c r="C49"/>
    </row>
    <row r="50" ht="12.75">
      <c r="C50" s="110"/>
    </row>
    <row r="51" ht="12.75">
      <c r="C51"/>
    </row>
    <row r="52" ht="12.75">
      <c r="C52" s="110"/>
    </row>
    <row r="53" ht="12.75">
      <c r="C53"/>
    </row>
    <row r="54" ht="12.75">
      <c r="C54" s="110"/>
    </row>
    <row r="55" ht="12.75">
      <c r="C55"/>
    </row>
    <row r="56" ht="12.75">
      <c r="C56" s="110"/>
    </row>
    <row r="57" ht="12.75">
      <c r="C57"/>
    </row>
    <row r="58" ht="12.75">
      <c r="C58" s="110"/>
    </row>
    <row r="59" ht="12.75">
      <c r="C59"/>
    </row>
    <row r="60" ht="12.75">
      <c r="C60" s="110"/>
    </row>
    <row r="61" ht="12.75">
      <c r="C61"/>
    </row>
    <row r="62" ht="12.75">
      <c r="C62" s="110"/>
    </row>
    <row r="63" ht="12.75">
      <c r="C63"/>
    </row>
    <row r="64" ht="12.75">
      <c r="C64" s="110"/>
    </row>
    <row r="65" ht="12.75">
      <c r="C65"/>
    </row>
    <row r="66" ht="12.75">
      <c r="C66" s="110"/>
    </row>
    <row r="67" ht="12.75">
      <c r="C67"/>
    </row>
    <row r="68" ht="12.75">
      <c r="C68" s="110"/>
    </row>
    <row r="69" ht="12.75">
      <c r="C69"/>
    </row>
    <row r="70" ht="12.75">
      <c r="C70" s="110"/>
    </row>
    <row r="71" ht="12.75">
      <c r="C71"/>
    </row>
    <row r="72" ht="12.75">
      <c r="C72" s="110"/>
    </row>
    <row r="73" ht="12.75">
      <c r="C73"/>
    </row>
    <row r="74" ht="12.75">
      <c r="C74" s="110"/>
    </row>
    <row r="75" ht="12.75">
      <c r="C75"/>
    </row>
    <row r="76" ht="12.75">
      <c r="C76" s="110"/>
    </row>
    <row r="77" ht="12.75">
      <c r="C77"/>
    </row>
    <row r="78" ht="12.75">
      <c r="C78" s="110"/>
    </row>
    <row r="79" ht="12.75">
      <c r="C79"/>
    </row>
    <row r="80" ht="12.75">
      <c r="C80" s="110"/>
    </row>
    <row r="81" ht="12.75">
      <c r="C81"/>
    </row>
    <row r="82" ht="12.75">
      <c r="C82" s="110"/>
    </row>
    <row r="83" ht="12.75">
      <c r="C83"/>
    </row>
    <row r="84" ht="12.75">
      <c r="C84" s="110"/>
    </row>
    <row r="85" ht="12.75">
      <c r="C85"/>
    </row>
    <row r="86" ht="12.75">
      <c r="C86" s="109"/>
    </row>
    <row r="87" ht="12.75">
      <c r="C87"/>
    </row>
    <row r="88" ht="12.75">
      <c r="C88" s="110"/>
    </row>
    <row r="89" ht="12.75">
      <c r="C89" s="110"/>
    </row>
    <row r="90" ht="12.75">
      <c r="C90" s="110"/>
    </row>
    <row r="91" ht="12.75">
      <c r="C91" s="110"/>
    </row>
    <row r="92" ht="12.75">
      <c r="C92"/>
    </row>
    <row r="93" ht="12.75">
      <c r="C93" s="110"/>
    </row>
    <row r="94" ht="12.75">
      <c r="C94"/>
    </row>
    <row r="95" ht="12.75">
      <c r="C95" s="110"/>
    </row>
    <row r="96" ht="12.75">
      <c r="C96"/>
    </row>
    <row r="97" ht="12.75">
      <c r="C97" s="110"/>
    </row>
    <row r="98" ht="12.75">
      <c r="C98"/>
    </row>
    <row r="99" ht="12.75">
      <c r="C99" s="110"/>
    </row>
    <row r="100" ht="12.75">
      <c r="C100"/>
    </row>
    <row r="101" ht="12.75">
      <c r="C101" s="110"/>
    </row>
    <row r="102" ht="12.75">
      <c r="C102"/>
    </row>
    <row r="103" ht="12.75">
      <c r="C103" s="110"/>
    </row>
    <row r="104" ht="12.75">
      <c r="C104"/>
    </row>
    <row r="105" ht="12.75">
      <c r="C105" s="110"/>
    </row>
    <row r="106" ht="12.75">
      <c r="C106"/>
    </row>
    <row r="107" ht="12.75">
      <c r="C107" s="110"/>
    </row>
    <row r="108" ht="12.75">
      <c r="C108" s="110"/>
    </row>
    <row r="109" ht="12.75">
      <c r="C109"/>
    </row>
    <row r="110" ht="12.75">
      <c r="C110" s="110"/>
    </row>
    <row r="111" ht="12.75">
      <c r="C111"/>
    </row>
    <row r="112" ht="12.75">
      <c r="C112" s="110"/>
    </row>
    <row r="113" ht="12.75">
      <c r="C113"/>
    </row>
    <row r="114" ht="12.75">
      <c r="C114" s="110"/>
    </row>
    <row r="115" ht="12.75">
      <c r="C115"/>
    </row>
    <row r="116" ht="12.75">
      <c r="C116" s="110"/>
    </row>
    <row r="117" ht="12.75">
      <c r="C117"/>
    </row>
    <row r="118" ht="12.75">
      <c r="C118" s="111"/>
    </row>
    <row r="119" ht="12.75">
      <c r="C119"/>
    </row>
    <row r="120" ht="12.75">
      <c r="C120" s="109"/>
    </row>
    <row r="121" ht="12.75">
      <c r="C121"/>
    </row>
    <row r="122" ht="12.75">
      <c r="C122" s="110"/>
    </row>
    <row r="123" ht="12.75">
      <c r="C123"/>
    </row>
    <row r="124" ht="12.75">
      <c r="C124" s="110"/>
    </row>
    <row r="125" ht="12.75">
      <c r="C125"/>
    </row>
    <row r="126" ht="12.75">
      <c r="C126" s="110"/>
    </row>
    <row r="127" ht="12.75">
      <c r="C127"/>
    </row>
    <row r="128" ht="12.75">
      <c r="C128" s="110"/>
    </row>
    <row r="129" ht="12.75">
      <c r="C129"/>
    </row>
    <row r="130" ht="12.75">
      <c r="C130" s="110"/>
    </row>
    <row r="131" ht="12.75">
      <c r="C131"/>
    </row>
    <row r="132" ht="12.75">
      <c r="C132" s="110"/>
    </row>
    <row r="133" ht="12.75">
      <c r="C133"/>
    </row>
    <row r="134" ht="12.75">
      <c r="C134" s="110"/>
    </row>
    <row r="135" ht="12.75">
      <c r="C135"/>
    </row>
    <row r="136" ht="12.75">
      <c r="C136" s="110"/>
    </row>
    <row r="137" ht="12.75">
      <c r="C137"/>
    </row>
    <row r="138" ht="12.75">
      <c r="C138" s="110"/>
    </row>
    <row r="139" ht="12.75">
      <c r="C139"/>
    </row>
    <row r="140" ht="12.75">
      <c r="C140" s="110"/>
    </row>
    <row r="141" ht="12.75">
      <c r="C141"/>
    </row>
    <row r="142" ht="16.5">
      <c r="C142" s="112"/>
    </row>
    <row r="143" ht="12.75">
      <c r="C143"/>
    </row>
    <row r="144" ht="15.75">
      <c r="C144" s="113"/>
    </row>
    <row r="145" ht="15.75">
      <c r="C145" s="113"/>
    </row>
    <row r="146" ht="15.75">
      <c r="C146" s="113"/>
    </row>
    <row r="147" ht="15.75">
      <c r="C147" s="113"/>
    </row>
    <row r="148" ht="15.75">
      <c r="C148" s="113"/>
    </row>
    <row r="149" ht="15.75">
      <c r="C149" s="113"/>
    </row>
    <row r="150" ht="15.75">
      <c r="C150" s="113"/>
    </row>
    <row r="151" ht="15.75">
      <c r="C151" s="113"/>
    </row>
    <row r="152" ht="15.75">
      <c r="C152" s="113"/>
    </row>
    <row r="153" ht="15.75">
      <c r="C153" s="113"/>
    </row>
    <row r="154" ht="15.75">
      <c r="C154" s="113"/>
    </row>
    <row r="155" ht="15.75">
      <c r="C155" s="113"/>
    </row>
    <row r="156" ht="15.75">
      <c r="C156" s="113"/>
    </row>
    <row r="157" ht="15.75">
      <c r="C157" s="113"/>
    </row>
    <row r="158" ht="15.75">
      <c r="C158" s="113"/>
    </row>
    <row r="159" ht="15.75">
      <c r="C159" s="113"/>
    </row>
    <row r="160" ht="15.75">
      <c r="C160" s="113"/>
    </row>
    <row r="161" ht="15.75">
      <c r="C161" s="113"/>
    </row>
    <row r="162" ht="15.75">
      <c r="C162" s="113"/>
    </row>
    <row r="163" ht="15.75">
      <c r="C163" s="113"/>
    </row>
    <row r="164" ht="15.75">
      <c r="C164" s="113"/>
    </row>
    <row r="165" ht="15.75">
      <c r="C165" s="113"/>
    </row>
    <row r="166" ht="15.75">
      <c r="C166" s="113"/>
    </row>
    <row r="167" ht="15.75">
      <c r="C167" s="113"/>
    </row>
    <row r="168" ht="15.75">
      <c r="C168" s="113"/>
    </row>
  </sheetData>
  <sheetProtection/>
  <mergeCells count="15">
    <mergeCell ref="B9:B10"/>
    <mergeCell ref="C9:C10"/>
    <mergeCell ref="D9:D10"/>
    <mergeCell ref="E9:E10"/>
    <mergeCell ref="F9:K9"/>
    <mergeCell ref="C39:F39"/>
    <mergeCell ref="C40:F40"/>
    <mergeCell ref="C41:F41"/>
    <mergeCell ref="C42:G42"/>
    <mergeCell ref="D4:P4"/>
    <mergeCell ref="L9:P9"/>
    <mergeCell ref="A33:J33"/>
    <mergeCell ref="A34:J34"/>
    <mergeCell ref="A35:J35"/>
    <mergeCell ref="A9:A10"/>
  </mergeCells>
  <conditionalFormatting sqref="C21:C23 C25:C26">
    <cfRule type="expression" priority="3" dxfId="0" stopIfTrue="1">
      <formula>#REF!="tx"</formula>
    </cfRule>
  </conditionalFormatting>
  <conditionalFormatting sqref="C24">
    <cfRule type="expression" priority="1" dxfId="0" stopIfTrue="1">
      <formula>#REF!="tx"</formula>
    </cfRule>
  </conditionalFormatting>
  <printOptions/>
  <pageMargins left="0.1968503937007874" right="0.15748031496062992" top="1.0236220472440944" bottom="0.5905511811023623" header="0.5118110236220472" footer="0.15748031496062992"/>
  <pageSetup horizontalDpi="300" verticalDpi="300" orientation="landscape" paperSize="9" r:id="rId1"/>
  <headerFooter alignWithMargins="0">
    <oddHeader>&amp;C&amp;12LOKĀLĀ TĀME Nr. 2-1
&amp;"Arial,Полужирный"&amp;UŪDENSVADS Ū1.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4"/>
  <sheetViews>
    <sheetView view="pageBreakPreview" zoomScaleSheetLayoutView="100" zoomScalePageLayoutView="0" workbookViewId="0" topLeftCell="A10">
      <selection activeCell="P23" sqref="P23"/>
    </sheetView>
  </sheetViews>
  <sheetFormatPr defaultColWidth="9.140625" defaultRowHeight="12.75"/>
  <cols>
    <col min="1" max="1" width="5.7109375" style="3" customWidth="1"/>
    <col min="2" max="2" width="6.8515625" style="3" customWidth="1"/>
    <col min="3" max="3" width="32.00390625" style="1" customWidth="1"/>
    <col min="4" max="4" width="4.7109375" style="2" customWidth="1"/>
    <col min="5" max="5" width="6.8515625" style="3" customWidth="1"/>
    <col min="6" max="6" width="6.28125" style="3" customWidth="1"/>
    <col min="7" max="7" width="6.7109375" style="4" customWidth="1"/>
    <col min="8" max="8" width="7.28125" style="5" customWidth="1"/>
    <col min="9" max="9" width="6.8515625" style="5" customWidth="1"/>
    <col min="10" max="10" width="6.28125" style="5" customWidth="1"/>
    <col min="11" max="11" width="6.57421875" style="5" customWidth="1"/>
    <col min="12" max="12" width="8.421875" style="5" customWidth="1"/>
    <col min="13" max="13" width="9.28125" style="5" customWidth="1"/>
    <col min="14" max="14" width="9.57421875" style="5" customWidth="1"/>
    <col min="15" max="15" width="8.421875" style="5" customWidth="1"/>
    <col min="16" max="16" width="10.421875" style="6" customWidth="1"/>
    <col min="17" max="16384" width="9.140625" style="6" customWidth="1"/>
  </cols>
  <sheetData>
    <row r="1" spans="1:16" s="48" customFormat="1" ht="15.75">
      <c r="A1" s="175"/>
      <c r="B1" s="175"/>
      <c r="C1" s="233"/>
      <c r="D1" s="226"/>
      <c r="E1" s="227"/>
      <c r="F1" s="227" t="s">
        <v>109</v>
      </c>
      <c r="G1" s="234"/>
      <c r="H1" s="235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233"/>
      <c r="D2" s="226"/>
      <c r="E2" s="227" t="s">
        <v>235</v>
      </c>
      <c r="F2" s="227"/>
      <c r="G2" s="234"/>
      <c r="H2" s="235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4.25">
      <c r="A6" s="261" t="s">
        <v>5</v>
      </c>
      <c r="B6" s="261"/>
      <c r="C6" s="262"/>
      <c r="D6" s="50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4.25">
      <c r="A7" s="259" t="s">
        <v>404</v>
      </c>
      <c r="B7" s="162"/>
      <c r="C7" s="19"/>
      <c r="D7" s="149"/>
      <c r="E7" s="148"/>
      <c r="F7" s="148"/>
      <c r="G7" s="151"/>
      <c r="H7" s="152"/>
      <c r="I7" s="152"/>
      <c r="J7" s="152"/>
      <c r="K7" s="152"/>
      <c r="L7" s="152"/>
      <c r="M7" s="152"/>
      <c r="N7" s="169" t="s">
        <v>31</v>
      </c>
      <c r="P7" s="273">
        <f>P27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25.5" customHeight="1">
      <c r="A11" s="124"/>
      <c r="B11" s="124"/>
      <c r="C11" s="132" t="s">
        <v>540</v>
      </c>
      <c r="D11" s="133"/>
      <c r="E11" s="124"/>
      <c r="F11" s="134"/>
      <c r="G11" s="135"/>
      <c r="H11" s="136"/>
      <c r="I11" s="136"/>
      <c r="J11" s="136"/>
      <c r="K11" s="136"/>
      <c r="L11" s="136"/>
      <c r="M11" s="136"/>
      <c r="N11" s="136"/>
      <c r="O11" s="136"/>
      <c r="P11" s="136"/>
    </row>
    <row r="12" spans="1:16" ht="45.75" customHeight="1">
      <c r="A12" s="137">
        <v>1</v>
      </c>
      <c r="B12" s="280" t="s">
        <v>217</v>
      </c>
      <c r="C12" s="138" t="s">
        <v>239</v>
      </c>
      <c r="D12" s="114" t="s">
        <v>52</v>
      </c>
      <c r="E12" s="115">
        <v>5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9" s="29" customFormat="1" ht="31.5" customHeight="1">
      <c r="A13" s="137">
        <v>2</v>
      </c>
      <c r="B13" s="280" t="s">
        <v>217</v>
      </c>
      <c r="C13" s="139" t="s">
        <v>535</v>
      </c>
      <c r="D13" s="140" t="s">
        <v>52</v>
      </c>
      <c r="E13" s="115">
        <v>5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21"/>
      <c r="R13" s="21"/>
      <c r="S13" s="21"/>
    </row>
    <row r="14" spans="1:16" s="21" customFormat="1" ht="31.5" customHeight="1">
      <c r="A14" s="137">
        <v>3</v>
      </c>
      <c r="B14" s="280" t="s">
        <v>217</v>
      </c>
      <c r="C14" s="89" t="s">
        <v>230</v>
      </c>
      <c r="D14" s="114" t="s">
        <v>42</v>
      </c>
      <c r="E14" s="116">
        <v>6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s="21" customFormat="1" ht="31.5" customHeight="1">
      <c r="A15" s="137">
        <f aca="true" t="shared" si="0" ref="A15:A24">A14+1</f>
        <v>4</v>
      </c>
      <c r="B15" s="280" t="s">
        <v>217</v>
      </c>
      <c r="C15" s="89" t="s">
        <v>536</v>
      </c>
      <c r="D15" s="114" t="s">
        <v>42</v>
      </c>
      <c r="E15" s="116">
        <v>2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19" s="29" customFormat="1" ht="31.5" customHeight="1">
      <c r="A16" s="137">
        <f t="shared" si="0"/>
        <v>5</v>
      </c>
      <c r="B16" s="280" t="s">
        <v>217</v>
      </c>
      <c r="C16" s="89" t="s">
        <v>537</v>
      </c>
      <c r="D16" s="114" t="s">
        <v>42</v>
      </c>
      <c r="E16" s="116">
        <v>6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21"/>
      <c r="R16" s="21"/>
      <c r="S16" s="21"/>
    </row>
    <row r="17" spans="1:19" s="29" customFormat="1" ht="33" customHeight="1">
      <c r="A17" s="137">
        <v>6</v>
      </c>
      <c r="B17" s="280" t="s">
        <v>217</v>
      </c>
      <c r="C17" s="138" t="s">
        <v>538</v>
      </c>
      <c r="D17" s="83" t="s">
        <v>73</v>
      </c>
      <c r="E17" s="116">
        <v>1</v>
      </c>
      <c r="F17" s="144"/>
      <c r="G17" s="145"/>
      <c r="H17" s="146"/>
      <c r="I17" s="144"/>
      <c r="J17" s="146"/>
      <c r="K17" s="146"/>
      <c r="L17" s="146"/>
      <c r="M17" s="146"/>
      <c r="N17" s="146"/>
      <c r="O17" s="146"/>
      <c r="P17" s="146"/>
      <c r="Q17" s="30"/>
      <c r="R17" s="21"/>
      <c r="S17" s="21"/>
    </row>
    <row r="18" spans="1:19" s="29" customFormat="1" ht="31.5" customHeight="1">
      <c r="A18" s="137">
        <f t="shared" si="0"/>
        <v>7</v>
      </c>
      <c r="B18" s="280" t="s">
        <v>217</v>
      </c>
      <c r="C18" s="138" t="s">
        <v>231</v>
      </c>
      <c r="D18" s="83" t="s">
        <v>73</v>
      </c>
      <c r="E18" s="116">
        <v>5</v>
      </c>
      <c r="F18" s="144"/>
      <c r="G18" s="145"/>
      <c r="H18" s="146"/>
      <c r="I18" s="144"/>
      <c r="J18" s="146"/>
      <c r="K18" s="146"/>
      <c r="L18" s="146"/>
      <c r="M18" s="146"/>
      <c r="N18" s="146"/>
      <c r="O18" s="146"/>
      <c r="P18" s="146"/>
      <c r="Q18" s="30"/>
      <c r="R18" s="21"/>
      <c r="S18" s="21"/>
    </row>
    <row r="19" spans="1:16" ht="25.5">
      <c r="A19" s="503">
        <v>8</v>
      </c>
      <c r="B19" s="504"/>
      <c r="C19" s="505" t="s">
        <v>689</v>
      </c>
      <c r="D19" s="506" t="s">
        <v>199</v>
      </c>
      <c r="E19" s="506">
        <v>6</v>
      </c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</row>
    <row r="20" spans="1:19" s="29" customFormat="1" ht="31.5" customHeight="1">
      <c r="A20" s="490">
        <v>9</v>
      </c>
      <c r="B20" s="491" t="s">
        <v>217</v>
      </c>
      <c r="C20" s="138" t="s">
        <v>539</v>
      </c>
      <c r="D20" s="107" t="s">
        <v>73</v>
      </c>
      <c r="E20" s="116">
        <v>12</v>
      </c>
      <c r="F20" s="145"/>
      <c r="G20" s="145"/>
      <c r="H20" s="147"/>
      <c r="I20" s="145"/>
      <c r="J20" s="147"/>
      <c r="K20" s="147"/>
      <c r="L20" s="147"/>
      <c r="M20" s="147"/>
      <c r="N20" s="147"/>
      <c r="O20" s="147"/>
      <c r="P20" s="147"/>
      <c r="Q20" s="30"/>
      <c r="R20" s="21"/>
      <c r="S20" s="21"/>
    </row>
    <row r="21" spans="1:19" s="29" customFormat="1" ht="31.5" customHeight="1">
      <c r="A21" s="137">
        <v>10</v>
      </c>
      <c r="B21" s="280" t="s">
        <v>217</v>
      </c>
      <c r="C21" s="138" t="s">
        <v>232</v>
      </c>
      <c r="D21" s="114" t="s">
        <v>42</v>
      </c>
      <c r="E21" s="115">
        <v>8</v>
      </c>
      <c r="F21" s="144"/>
      <c r="G21" s="145"/>
      <c r="H21" s="146"/>
      <c r="I21" s="144"/>
      <c r="J21" s="146"/>
      <c r="K21" s="146"/>
      <c r="L21" s="146"/>
      <c r="M21" s="146"/>
      <c r="N21" s="146"/>
      <c r="O21" s="146"/>
      <c r="P21" s="146"/>
      <c r="Q21" s="30"/>
      <c r="R21" s="21"/>
      <c r="S21" s="21"/>
    </row>
    <row r="22" spans="1:19" s="29" customFormat="1" ht="31.5" customHeight="1">
      <c r="A22" s="137">
        <f t="shared" si="0"/>
        <v>11</v>
      </c>
      <c r="B22" s="280" t="s">
        <v>217</v>
      </c>
      <c r="C22" s="142" t="s">
        <v>226</v>
      </c>
      <c r="D22" s="83" t="s">
        <v>52</v>
      </c>
      <c r="E22" s="84">
        <v>5</v>
      </c>
      <c r="F22" s="144"/>
      <c r="G22" s="144"/>
      <c r="H22" s="146"/>
      <c r="I22" s="144"/>
      <c r="J22" s="146"/>
      <c r="K22" s="146"/>
      <c r="L22" s="146"/>
      <c r="M22" s="146"/>
      <c r="N22" s="146"/>
      <c r="O22" s="146"/>
      <c r="P22" s="146"/>
      <c r="Q22" s="30"/>
      <c r="R22" s="21"/>
      <c r="S22" s="21"/>
    </row>
    <row r="23" spans="1:19" s="29" customFormat="1" ht="31.5" customHeight="1">
      <c r="A23" s="137">
        <f t="shared" si="0"/>
        <v>12</v>
      </c>
      <c r="B23" s="280" t="s">
        <v>217</v>
      </c>
      <c r="C23" s="138" t="s">
        <v>227</v>
      </c>
      <c r="D23" s="107" t="s">
        <v>73</v>
      </c>
      <c r="E23" s="107">
        <v>1</v>
      </c>
      <c r="F23" s="144"/>
      <c r="G23" s="144"/>
      <c r="H23" s="147"/>
      <c r="I23" s="145"/>
      <c r="J23" s="147"/>
      <c r="K23" s="146"/>
      <c r="L23" s="146"/>
      <c r="M23" s="146"/>
      <c r="N23" s="146"/>
      <c r="O23" s="146"/>
      <c r="P23" s="146"/>
      <c r="Q23" s="30"/>
      <c r="R23" s="21"/>
      <c r="S23" s="21"/>
    </row>
    <row r="24" spans="1:19" s="29" customFormat="1" ht="31.5" customHeight="1">
      <c r="A24" s="137">
        <f t="shared" si="0"/>
        <v>13</v>
      </c>
      <c r="B24" s="280" t="s">
        <v>217</v>
      </c>
      <c r="C24" s="142" t="s">
        <v>234</v>
      </c>
      <c r="D24" s="83" t="s">
        <v>73</v>
      </c>
      <c r="E24" s="83">
        <v>1</v>
      </c>
      <c r="F24" s="144"/>
      <c r="G24" s="144"/>
      <c r="H24" s="146"/>
      <c r="I24" s="144"/>
      <c r="J24" s="146"/>
      <c r="K24" s="146"/>
      <c r="L24" s="146"/>
      <c r="M24" s="146"/>
      <c r="N24" s="146"/>
      <c r="O24" s="146"/>
      <c r="P24" s="146"/>
      <c r="Q24" s="30"/>
      <c r="R24" s="21"/>
      <c r="S24" s="21"/>
    </row>
    <row r="25" spans="1:16" ht="19.5" customHeight="1">
      <c r="A25" s="558" t="s">
        <v>2</v>
      </c>
      <c r="B25" s="559"/>
      <c r="C25" s="559"/>
      <c r="D25" s="559"/>
      <c r="E25" s="559"/>
      <c r="F25" s="559"/>
      <c r="G25" s="559"/>
      <c r="H25" s="559"/>
      <c r="I25" s="559"/>
      <c r="J25" s="560"/>
      <c r="K25" s="276"/>
      <c r="L25" s="278">
        <f>SUM(L12:L24)</f>
        <v>0</v>
      </c>
      <c r="M25" s="279">
        <f>SUM(M12:M24)</f>
        <v>0</v>
      </c>
      <c r="N25" s="278">
        <f>SUM(N12:N24)</f>
        <v>0</v>
      </c>
      <c r="O25" s="279">
        <f>SUM(O12:O24)</f>
        <v>0</v>
      </c>
      <c r="P25" s="279">
        <f>SUM(P12:P24)</f>
        <v>0</v>
      </c>
    </row>
    <row r="26" spans="1:16" ht="19.5" customHeight="1">
      <c r="A26" s="561" t="s">
        <v>81</v>
      </c>
      <c r="B26" s="562"/>
      <c r="C26" s="562"/>
      <c r="D26" s="562"/>
      <c r="E26" s="562"/>
      <c r="F26" s="562"/>
      <c r="G26" s="562"/>
      <c r="H26" s="562"/>
      <c r="I26" s="562"/>
      <c r="J26" s="563"/>
      <c r="K26" s="125">
        <v>5</v>
      </c>
      <c r="L26" s="125"/>
      <c r="M26" s="125"/>
      <c r="N26" s="125">
        <f>ROUND(N25*K26/100,2)</f>
        <v>0</v>
      </c>
      <c r="O26" s="125"/>
      <c r="P26" s="125">
        <f>N26</f>
        <v>0</v>
      </c>
    </row>
    <row r="27" spans="1:16" ht="19.5" customHeight="1">
      <c r="A27" s="561" t="s">
        <v>19</v>
      </c>
      <c r="B27" s="562"/>
      <c r="C27" s="562"/>
      <c r="D27" s="562"/>
      <c r="E27" s="562"/>
      <c r="F27" s="562"/>
      <c r="G27" s="562"/>
      <c r="H27" s="562"/>
      <c r="I27" s="562"/>
      <c r="J27" s="563"/>
      <c r="K27" s="275"/>
      <c r="L27" s="170">
        <f>SUM(L25:L26)</f>
        <v>0</v>
      </c>
      <c r="M27" s="170">
        <f>SUM(M25:M26)</f>
        <v>0</v>
      </c>
      <c r="N27" s="170">
        <f>SUM(N25:N26)</f>
        <v>0</v>
      </c>
      <c r="O27" s="170">
        <f>SUM(O25:O26)</f>
        <v>0</v>
      </c>
      <c r="P27" s="170">
        <f>SUM(P25:P26)</f>
        <v>0</v>
      </c>
    </row>
    <row r="28" spans="1:16" ht="12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17"/>
      <c r="M28" s="17"/>
      <c r="N28" s="17"/>
      <c r="O28" s="17"/>
      <c r="P28" s="18"/>
    </row>
    <row r="29" spans="1:16" ht="12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17"/>
      <c r="M29" s="17"/>
      <c r="N29" s="17"/>
      <c r="O29" s="17"/>
      <c r="P29" s="18"/>
    </row>
    <row r="30" spans="1:16" ht="12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17"/>
      <c r="M30" s="17"/>
      <c r="N30" s="17"/>
      <c r="O30" s="17"/>
      <c r="P30" s="18"/>
    </row>
    <row r="31" spans="3:7" ht="12.75">
      <c r="C31" s="541"/>
      <c r="D31" s="541"/>
      <c r="E31" s="541"/>
      <c r="F31" s="541"/>
      <c r="G31" s="207"/>
    </row>
    <row r="32" spans="3:7" ht="12.75">
      <c r="C32" s="533"/>
      <c r="D32" s="533"/>
      <c r="E32" s="533"/>
      <c r="F32" s="533"/>
      <c r="G32" s="207"/>
    </row>
    <row r="33" spans="3:7" ht="12.75">
      <c r="C33" s="533"/>
      <c r="D33" s="533"/>
      <c r="E33" s="533"/>
      <c r="F33" s="533"/>
      <c r="G33" s="207"/>
    </row>
    <row r="34" spans="3:7" ht="12.75">
      <c r="C34" s="535"/>
      <c r="D34" s="536"/>
      <c r="E34" s="536"/>
      <c r="F34" s="536"/>
      <c r="G34" s="536"/>
    </row>
  </sheetData>
  <sheetProtection/>
  <mergeCells count="15">
    <mergeCell ref="C32:F32"/>
    <mergeCell ref="A25:J25"/>
    <mergeCell ref="A26:J26"/>
    <mergeCell ref="A27:J27"/>
    <mergeCell ref="C33:F33"/>
    <mergeCell ref="C34:G34"/>
    <mergeCell ref="C31:F31"/>
    <mergeCell ref="D4:P4"/>
    <mergeCell ref="L9:P9"/>
    <mergeCell ref="A9:A10"/>
    <mergeCell ref="B9:B10"/>
    <mergeCell ref="C9:C10"/>
    <mergeCell ref="D9:D10"/>
    <mergeCell ref="E9:E10"/>
    <mergeCell ref="F9:K9"/>
  </mergeCells>
  <conditionalFormatting sqref="C13">
    <cfRule type="expression" priority="2" dxfId="0" stopIfTrue="1">
      <formula>#REF!="tx"</formula>
    </cfRule>
  </conditionalFormatting>
  <conditionalFormatting sqref="C19">
    <cfRule type="expression" priority="1" dxfId="0" stopIfTrue="1">
      <formula>#REF!="tx"</formula>
    </cfRule>
  </conditionalFormatting>
  <printOptions/>
  <pageMargins left="0.1968503937007874" right="0.15748031496062992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2-2
&amp;"Arial,Полужирный"&amp;UKARSTĀ ŪDENS ŪDENSVADS T3.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0"/>
  <sheetViews>
    <sheetView view="pageBreakPreview" zoomScaleSheetLayoutView="100" zoomScalePageLayoutView="0" workbookViewId="0" topLeftCell="A16">
      <selection activeCell="H28" sqref="H28"/>
    </sheetView>
  </sheetViews>
  <sheetFormatPr defaultColWidth="9.140625" defaultRowHeight="12.75"/>
  <cols>
    <col min="1" max="1" width="5.7109375" style="3" customWidth="1"/>
    <col min="2" max="2" width="7.28125" style="3" customWidth="1"/>
    <col min="3" max="3" width="32.00390625" style="1" customWidth="1"/>
    <col min="4" max="4" width="4.7109375" style="2" customWidth="1"/>
    <col min="5" max="5" width="6.8515625" style="3" customWidth="1"/>
    <col min="6" max="6" width="6.28125" style="3" customWidth="1"/>
    <col min="7" max="7" width="6.57421875" style="4" customWidth="1"/>
    <col min="8" max="8" width="7.421875" style="5" customWidth="1"/>
    <col min="9" max="9" width="6.8515625" style="5" customWidth="1"/>
    <col min="10" max="10" width="6.28125" style="5" customWidth="1"/>
    <col min="11" max="11" width="7.00390625" style="5" customWidth="1"/>
    <col min="12" max="13" width="8.421875" style="5" customWidth="1"/>
    <col min="14" max="14" width="9.421875" style="5" customWidth="1"/>
    <col min="15" max="15" width="8.421875" style="5" customWidth="1"/>
    <col min="16" max="16" width="11.00390625" style="6" customWidth="1"/>
    <col min="17" max="16384" width="9.140625" style="6" customWidth="1"/>
  </cols>
  <sheetData>
    <row r="1" spans="1:15" s="48" customFormat="1" ht="15.75">
      <c r="A1" s="43"/>
      <c r="B1" s="43"/>
      <c r="C1" s="44"/>
      <c r="D1" s="45"/>
      <c r="E1" s="43"/>
      <c r="F1" s="43" t="s">
        <v>112</v>
      </c>
      <c r="G1" s="46"/>
      <c r="H1" s="47"/>
      <c r="I1" s="47"/>
      <c r="J1" s="47"/>
      <c r="K1" s="47"/>
      <c r="L1" s="47"/>
      <c r="M1" s="47"/>
      <c r="N1" s="47"/>
      <c r="O1" s="47"/>
    </row>
    <row r="2" spans="1:15" s="48" customFormat="1" ht="15.75">
      <c r="A2" s="43"/>
      <c r="B2" s="43"/>
      <c r="C2" s="100"/>
      <c r="D2" s="101"/>
      <c r="E2" s="26" t="s">
        <v>127</v>
      </c>
      <c r="F2" s="26"/>
      <c r="G2" s="102"/>
      <c r="H2" s="103"/>
      <c r="I2" s="103"/>
      <c r="J2" s="47"/>
      <c r="K2" s="47"/>
      <c r="L2" s="47"/>
      <c r="M2" s="47"/>
      <c r="N2" s="47"/>
      <c r="O2" s="47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4.25">
      <c r="A6" s="261" t="s">
        <v>5</v>
      </c>
      <c r="B6" s="261"/>
      <c r="C6" s="262"/>
      <c r="D6" s="50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59" t="s">
        <v>404</v>
      </c>
      <c r="B7" s="150"/>
      <c r="C7" s="19"/>
      <c r="D7" s="149"/>
      <c r="E7" s="148"/>
      <c r="F7" s="148"/>
      <c r="G7" s="151"/>
      <c r="H7" s="152"/>
      <c r="I7" s="152"/>
      <c r="J7" s="152"/>
      <c r="K7" s="152"/>
      <c r="L7" s="152"/>
      <c r="M7" s="152"/>
      <c r="N7" s="164" t="s">
        <v>218</v>
      </c>
      <c r="P7" s="273">
        <f>P33</f>
        <v>0</v>
      </c>
    </row>
    <row r="8" spans="1:16" ht="12.75">
      <c r="A8" s="15"/>
      <c r="B8" s="150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12.75">
      <c r="A11" s="54"/>
      <c r="B11" s="54"/>
      <c r="C11" s="55"/>
      <c r="D11" s="56"/>
      <c r="E11" s="54"/>
      <c r="F11" s="54"/>
      <c r="G11" s="57"/>
      <c r="H11" s="11"/>
      <c r="I11" s="11"/>
      <c r="J11" s="11"/>
      <c r="K11" s="11"/>
      <c r="L11" s="11"/>
      <c r="M11" s="11"/>
      <c r="N11" s="11"/>
      <c r="O11" s="11"/>
      <c r="P11" s="58"/>
    </row>
    <row r="12" spans="1:16" s="21" customFormat="1" ht="12.75">
      <c r="A12" s="90">
        <v>0</v>
      </c>
      <c r="B12" s="90"/>
      <c r="C12" s="157" t="s">
        <v>233</v>
      </c>
      <c r="D12" s="97"/>
      <c r="E12" s="155"/>
      <c r="F12" s="158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s="21" customFormat="1" ht="30.75" customHeight="1">
      <c r="A13" s="137">
        <f aca="true" t="shared" si="0" ref="A13:A23">A12+1</f>
        <v>1</v>
      </c>
      <c r="B13" s="154" t="s">
        <v>48</v>
      </c>
      <c r="C13" s="159" t="s">
        <v>236</v>
      </c>
      <c r="D13" s="97" t="s">
        <v>52</v>
      </c>
      <c r="E13" s="156">
        <v>14</v>
      </c>
      <c r="F13" s="160"/>
      <c r="G13" s="144"/>
      <c r="H13" s="143"/>
      <c r="I13" s="144"/>
      <c r="J13" s="143"/>
      <c r="K13" s="143"/>
      <c r="L13" s="143"/>
      <c r="M13" s="143"/>
      <c r="N13" s="143"/>
      <c r="O13" s="143"/>
      <c r="P13" s="143"/>
    </row>
    <row r="14" spans="1:19" s="29" customFormat="1" ht="38.25">
      <c r="A14" s="137">
        <f t="shared" si="0"/>
        <v>2</v>
      </c>
      <c r="B14" s="154" t="s">
        <v>216</v>
      </c>
      <c r="C14" s="142" t="s">
        <v>541</v>
      </c>
      <c r="D14" s="83" t="s">
        <v>52</v>
      </c>
      <c r="E14" s="84">
        <v>13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21"/>
      <c r="S14" s="21"/>
    </row>
    <row r="15" spans="1:19" s="29" customFormat="1" ht="30" customHeight="1">
      <c r="A15" s="137">
        <f t="shared" si="0"/>
        <v>3</v>
      </c>
      <c r="B15" s="154" t="s">
        <v>216</v>
      </c>
      <c r="C15" s="142" t="s">
        <v>542</v>
      </c>
      <c r="D15" s="83" t="s">
        <v>52</v>
      </c>
      <c r="E15" s="161">
        <v>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21"/>
      <c r="R15" s="21"/>
      <c r="S15" s="21"/>
    </row>
    <row r="16" spans="1:19" s="29" customFormat="1" ht="30" customHeight="1">
      <c r="A16" s="137">
        <f>A15+1</f>
        <v>4</v>
      </c>
      <c r="B16" s="154" t="s">
        <v>543</v>
      </c>
      <c r="C16" s="142" t="s">
        <v>219</v>
      </c>
      <c r="D16" s="83" t="s">
        <v>52</v>
      </c>
      <c r="E16" s="161">
        <v>18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21"/>
      <c r="R16" s="21"/>
      <c r="S16" s="21"/>
    </row>
    <row r="17" spans="1:19" s="29" customFormat="1" ht="30" customHeight="1">
      <c r="A17" s="137">
        <f t="shared" si="0"/>
        <v>5</v>
      </c>
      <c r="B17" s="154" t="s">
        <v>544</v>
      </c>
      <c r="C17" s="142" t="s">
        <v>546</v>
      </c>
      <c r="D17" s="83" t="s">
        <v>52</v>
      </c>
      <c r="E17" s="161">
        <v>4.5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21"/>
      <c r="R17" s="21"/>
      <c r="S17" s="21"/>
    </row>
    <row r="18" spans="1:19" s="29" customFormat="1" ht="30" customHeight="1">
      <c r="A18" s="137">
        <f t="shared" si="0"/>
        <v>6</v>
      </c>
      <c r="B18" s="154" t="s">
        <v>545</v>
      </c>
      <c r="C18" s="142" t="s">
        <v>547</v>
      </c>
      <c r="D18" s="83" t="s">
        <v>52</v>
      </c>
      <c r="E18" s="161">
        <v>8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21"/>
      <c r="R18" s="21"/>
      <c r="S18" s="21"/>
    </row>
    <row r="19" spans="1:16" s="21" customFormat="1" ht="30" customHeight="1">
      <c r="A19" s="137">
        <f>A15+1</f>
        <v>4</v>
      </c>
      <c r="B19" s="154" t="s">
        <v>216</v>
      </c>
      <c r="C19" s="142" t="s">
        <v>548</v>
      </c>
      <c r="D19" s="83" t="s">
        <v>79</v>
      </c>
      <c r="E19" s="83">
        <v>1</v>
      </c>
      <c r="F19" s="144"/>
      <c r="G19" s="144"/>
      <c r="H19" s="143"/>
      <c r="I19" s="144"/>
      <c r="J19" s="143"/>
      <c r="K19" s="143"/>
      <c r="L19" s="143"/>
      <c r="M19" s="143"/>
      <c r="N19" s="143"/>
      <c r="O19" s="143"/>
      <c r="P19" s="143"/>
    </row>
    <row r="20" spans="1:16" s="21" customFormat="1" ht="56.25" customHeight="1">
      <c r="A20" s="137">
        <f t="shared" si="0"/>
        <v>5</v>
      </c>
      <c r="B20" s="154" t="s">
        <v>216</v>
      </c>
      <c r="C20" s="142" t="s">
        <v>549</v>
      </c>
      <c r="D20" s="83" t="s">
        <v>73</v>
      </c>
      <c r="E20" s="83">
        <v>6</v>
      </c>
      <c r="F20" s="144"/>
      <c r="G20" s="144"/>
      <c r="H20" s="143"/>
      <c r="I20" s="144"/>
      <c r="J20" s="143"/>
      <c r="K20" s="143"/>
      <c r="L20" s="143"/>
      <c r="M20" s="143"/>
      <c r="N20" s="143"/>
      <c r="O20" s="143"/>
      <c r="P20" s="143"/>
    </row>
    <row r="21" spans="1:16" s="21" customFormat="1" ht="69" customHeight="1">
      <c r="A21" s="137">
        <v>6</v>
      </c>
      <c r="B21" s="154" t="s">
        <v>216</v>
      </c>
      <c r="C21" s="142" t="s">
        <v>240</v>
      </c>
      <c r="D21" s="83" t="s">
        <v>73</v>
      </c>
      <c r="E21" s="83">
        <v>1</v>
      </c>
      <c r="F21" s="144"/>
      <c r="G21" s="144"/>
      <c r="H21" s="143"/>
      <c r="I21" s="144"/>
      <c r="J21" s="143"/>
      <c r="K21" s="143"/>
      <c r="L21" s="143"/>
      <c r="M21" s="143"/>
      <c r="N21" s="143"/>
      <c r="O21" s="143"/>
      <c r="P21" s="143"/>
    </row>
    <row r="22" spans="1:16" s="21" customFormat="1" ht="30" customHeight="1">
      <c r="A22" s="137">
        <f t="shared" si="0"/>
        <v>7</v>
      </c>
      <c r="B22" s="154" t="s">
        <v>216</v>
      </c>
      <c r="C22" s="142" t="s">
        <v>220</v>
      </c>
      <c r="D22" s="83" t="s">
        <v>73</v>
      </c>
      <c r="E22" s="83">
        <v>5</v>
      </c>
      <c r="F22" s="144"/>
      <c r="G22" s="144"/>
      <c r="H22" s="143"/>
      <c r="I22" s="144"/>
      <c r="J22" s="143"/>
      <c r="K22" s="143"/>
      <c r="L22" s="143"/>
      <c r="M22" s="143"/>
      <c r="N22" s="143"/>
      <c r="O22" s="143"/>
      <c r="P22" s="143"/>
    </row>
    <row r="23" spans="1:16" s="21" customFormat="1" ht="37.5" customHeight="1">
      <c r="A23" s="137">
        <f t="shared" si="0"/>
        <v>8</v>
      </c>
      <c r="B23" s="154" t="s">
        <v>543</v>
      </c>
      <c r="C23" s="142" t="s">
        <v>550</v>
      </c>
      <c r="D23" s="83" t="s">
        <v>73</v>
      </c>
      <c r="E23" s="83">
        <v>1</v>
      </c>
      <c r="F23" s="144"/>
      <c r="G23" s="144"/>
      <c r="H23" s="143"/>
      <c r="I23" s="144"/>
      <c r="J23" s="143"/>
      <c r="K23" s="143"/>
      <c r="L23" s="143"/>
      <c r="M23" s="143"/>
      <c r="N23" s="143"/>
      <c r="O23" s="143"/>
      <c r="P23" s="143"/>
    </row>
    <row r="24" spans="1:16" s="21" customFormat="1" ht="40.5" customHeight="1">
      <c r="A24" s="137">
        <v>9</v>
      </c>
      <c r="B24" s="154" t="s">
        <v>216</v>
      </c>
      <c r="C24" s="142" t="s">
        <v>551</v>
      </c>
      <c r="D24" s="83" t="s">
        <v>42</v>
      </c>
      <c r="E24" s="83">
        <v>1</v>
      </c>
      <c r="F24" s="144"/>
      <c r="G24" s="144"/>
      <c r="H24" s="143"/>
      <c r="I24" s="144"/>
      <c r="J24" s="143"/>
      <c r="K24" s="143"/>
      <c r="L24" s="143"/>
      <c r="M24" s="143"/>
      <c r="N24" s="143"/>
      <c r="O24" s="143"/>
      <c r="P24" s="143"/>
    </row>
    <row r="25" spans="1:16" s="21" customFormat="1" ht="40.5" customHeight="1">
      <c r="A25" s="137">
        <v>10</v>
      </c>
      <c r="B25" s="154" t="s">
        <v>543</v>
      </c>
      <c r="C25" s="142" t="s">
        <v>552</v>
      </c>
      <c r="D25" s="83" t="s">
        <v>42</v>
      </c>
      <c r="E25" s="83">
        <v>1</v>
      </c>
      <c r="F25" s="144"/>
      <c r="G25" s="144"/>
      <c r="H25" s="143"/>
      <c r="I25" s="144"/>
      <c r="J25" s="143"/>
      <c r="K25" s="143"/>
      <c r="L25" s="143"/>
      <c r="M25" s="143"/>
      <c r="N25" s="143"/>
      <c r="O25" s="143"/>
      <c r="P25" s="143"/>
    </row>
    <row r="26" spans="1:16" s="21" customFormat="1" ht="30" customHeight="1">
      <c r="A26" s="137">
        <v>11</v>
      </c>
      <c r="B26" s="154" t="s">
        <v>216</v>
      </c>
      <c r="C26" s="142" t="s">
        <v>221</v>
      </c>
      <c r="D26" s="83" t="s">
        <v>42</v>
      </c>
      <c r="E26" s="83">
        <v>2</v>
      </c>
      <c r="F26" s="144"/>
      <c r="G26" s="144"/>
      <c r="H26" s="143"/>
      <c r="I26" s="144"/>
      <c r="J26" s="143"/>
      <c r="K26" s="143"/>
      <c r="L26" s="143"/>
      <c r="M26" s="143"/>
      <c r="N26" s="143"/>
      <c r="O26" s="143"/>
      <c r="P26" s="143"/>
    </row>
    <row r="27" spans="1:16" ht="51">
      <c r="A27" s="503">
        <v>12</v>
      </c>
      <c r="B27" s="504"/>
      <c r="C27" s="505" t="s">
        <v>690</v>
      </c>
      <c r="D27" s="506" t="s">
        <v>199</v>
      </c>
      <c r="E27" s="506">
        <v>2</v>
      </c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16" ht="51">
      <c r="A28" s="503">
        <v>13</v>
      </c>
      <c r="B28" s="504"/>
      <c r="C28" s="505" t="s">
        <v>691</v>
      </c>
      <c r="D28" s="506" t="s">
        <v>199</v>
      </c>
      <c r="E28" s="506">
        <v>1</v>
      </c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</row>
    <row r="29" spans="1:16" ht="38.25">
      <c r="A29" s="503">
        <v>14</v>
      </c>
      <c r="B29" s="504"/>
      <c r="C29" s="505" t="s">
        <v>692</v>
      </c>
      <c r="D29" s="506" t="s">
        <v>199</v>
      </c>
      <c r="E29" s="506">
        <v>1</v>
      </c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</row>
    <row r="30" spans="1:16" s="21" customFormat="1" ht="30" customHeight="1">
      <c r="A30" s="137">
        <v>15</v>
      </c>
      <c r="B30" s="154" t="s">
        <v>216</v>
      </c>
      <c r="C30" s="142" t="s">
        <v>234</v>
      </c>
      <c r="D30" s="83" t="s">
        <v>73</v>
      </c>
      <c r="E30" s="83">
        <v>1</v>
      </c>
      <c r="F30" s="144"/>
      <c r="G30" s="144"/>
      <c r="H30" s="143"/>
      <c r="I30" s="144"/>
      <c r="J30" s="143"/>
      <c r="K30" s="143"/>
      <c r="L30" s="143"/>
      <c r="M30" s="143"/>
      <c r="N30" s="143"/>
      <c r="O30" s="143"/>
      <c r="P30" s="143"/>
    </row>
    <row r="31" spans="1:16" ht="12.75">
      <c r="A31" s="558" t="s">
        <v>2</v>
      </c>
      <c r="B31" s="559"/>
      <c r="C31" s="559"/>
      <c r="D31" s="559"/>
      <c r="E31" s="559"/>
      <c r="F31" s="559"/>
      <c r="G31" s="559"/>
      <c r="H31" s="559"/>
      <c r="I31" s="559"/>
      <c r="J31" s="560"/>
      <c r="K31" s="276"/>
      <c r="L31" s="278">
        <f>SUM(L13:L30)</f>
        <v>0</v>
      </c>
      <c r="M31" s="279">
        <f>SUM(M13:M30)</f>
        <v>0</v>
      </c>
      <c r="N31" s="278">
        <f>SUM(N13:N30)</f>
        <v>0</v>
      </c>
      <c r="O31" s="279">
        <f>SUM(O13:O30)</f>
        <v>0</v>
      </c>
      <c r="P31" s="279">
        <f>SUM(P13:P30)</f>
        <v>0</v>
      </c>
    </row>
    <row r="32" spans="1:16" ht="12.75">
      <c r="A32" s="561" t="s">
        <v>81</v>
      </c>
      <c r="B32" s="562"/>
      <c r="C32" s="562"/>
      <c r="D32" s="562"/>
      <c r="E32" s="562"/>
      <c r="F32" s="562"/>
      <c r="G32" s="562"/>
      <c r="H32" s="562"/>
      <c r="I32" s="562"/>
      <c r="J32" s="563"/>
      <c r="K32" s="125">
        <v>5</v>
      </c>
      <c r="L32" s="125"/>
      <c r="M32" s="125"/>
      <c r="N32" s="125">
        <f>ROUND(N31*K32/100,2)</f>
        <v>0</v>
      </c>
      <c r="O32" s="125"/>
      <c r="P32" s="125">
        <f>N32</f>
        <v>0</v>
      </c>
    </row>
    <row r="33" spans="1:16" ht="12.75">
      <c r="A33" s="561" t="s">
        <v>19</v>
      </c>
      <c r="B33" s="562"/>
      <c r="C33" s="562"/>
      <c r="D33" s="562"/>
      <c r="E33" s="562"/>
      <c r="F33" s="562"/>
      <c r="G33" s="562"/>
      <c r="H33" s="562"/>
      <c r="I33" s="562"/>
      <c r="J33" s="563"/>
      <c r="K33" s="275"/>
      <c r="L33" s="170">
        <f>SUM(L31:L32)</f>
        <v>0</v>
      </c>
      <c r="M33" s="170">
        <f>SUM(M31:M32)</f>
        <v>0</v>
      </c>
      <c r="N33" s="170">
        <f>SUM(N31:N32)</f>
        <v>0</v>
      </c>
      <c r="O33" s="170">
        <f>SUM(O31:O32)</f>
        <v>0</v>
      </c>
      <c r="P33" s="170">
        <f>SUM(P31:P32)</f>
        <v>0</v>
      </c>
    </row>
    <row r="34" spans="1:16" ht="12.7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17"/>
      <c r="M34" s="17"/>
      <c r="N34" s="17"/>
      <c r="O34" s="17"/>
      <c r="P34" s="18"/>
    </row>
    <row r="35" spans="1:16" ht="12.7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17"/>
      <c r="M35" s="17"/>
      <c r="N35" s="17"/>
      <c r="O35" s="17"/>
      <c r="P35" s="18"/>
    </row>
    <row r="36" spans="1:16" ht="12.7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17"/>
      <c r="M36" s="17"/>
      <c r="N36" s="17"/>
      <c r="O36" s="17"/>
      <c r="P36" s="18"/>
    </row>
    <row r="37" spans="3:7" ht="12.75">
      <c r="C37" s="541"/>
      <c r="D37" s="541"/>
      <c r="E37" s="541"/>
      <c r="F37" s="541"/>
      <c r="G37" s="207"/>
    </row>
    <row r="38" spans="3:7" ht="12.75">
      <c r="C38" s="533"/>
      <c r="D38" s="533"/>
      <c r="E38" s="533"/>
      <c r="F38" s="533"/>
      <c r="G38" s="207"/>
    </row>
    <row r="39" spans="3:7" ht="12.75">
      <c r="C39" s="533"/>
      <c r="D39" s="533"/>
      <c r="E39" s="533"/>
      <c r="F39" s="533"/>
      <c r="G39" s="207"/>
    </row>
    <row r="40" spans="3:7" ht="12.75">
      <c r="C40" s="535"/>
      <c r="D40" s="536"/>
      <c r="E40" s="536"/>
      <c r="F40" s="536"/>
      <c r="G40" s="536"/>
    </row>
  </sheetData>
  <sheetProtection/>
  <mergeCells count="15">
    <mergeCell ref="D4:P4"/>
    <mergeCell ref="L9:P9"/>
    <mergeCell ref="A31:J31"/>
    <mergeCell ref="A32:J32"/>
    <mergeCell ref="A33:J33"/>
    <mergeCell ref="C39:F39"/>
    <mergeCell ref="C40:G40"/>
    <mergeCell ref="A9:A10"/>
    <mergeCell ref="B9:B10"/>
    <mergeCell ref="C9:C10"/>
    <mergeCell ref="D9:D10"/>
    <mergeCell ref="E9:E10"/>
    <mergeCell ref="F9:K9"/>
    <mergeCell ref="C37:F37"/>
    <mergeCell ref="C38:F38"/>
  </mergeCells>
  <conditionalFormatting sqref="C27:C29">
    <cfRule type="expression" priority="1" dxfId="0" stopIfTrue="1">
      <formula>#REF!="tx"</formula>
    </cfRule>
  </conditionalFormatting>
  <printOptions/>
  <pageMargins left="0.1968503937007874" right="0.15748031496062992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2-3
&amp;"Arial,Полужирный"&amp;USADZĪVES NOTEKŪDEŅU KANALIZĀCIJA K1.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68"/>
  <sheetViews>
    <sheetView view="pageBreakPreview" zoomScaleSheetLayoutView="100" zoomScalePageLayoutView="0" workbookViewId="0" topLeftCell="A41">
      <selection activeCell="G45" sqref="G45"/>
    </sheetView>
  </sheetViews>
  <sheetFormatPr defaultColWidth="9.140625" defaultRowHeight="12.75"/>
  <cols>
    <col min="1" max="1" width="4.8515625" style="3" customWidth="1"/>
    <col min="2" max="2" width="7.140625" style="3" customWidth="1"/>
    <col min="3" max="3" width="18.421875" style="1" customWidth="1"/>
    <col min="4" max="4" width="14.421875" style="1" customWidth="1"/>
    <col min="5" max="5" width="6.57421875" style="2" customWidth="1"/>
    <col min="6" max="6" width="6.8515625" style="3" customWidth="1"/>
    <col min="7" max="7" width="6.28125" style="3" customWidth="1"/>
    <col min="8" max="8" width="5.28125" style="4" customWidth="1"/>
    <col min="9" max="9" width="7.28125" style="5" customWidth="1"/>
    <col min="10" max="10" width="8.00390625" style="474" customWidth="1"/>
    <col min="11" max="11" width="6.28125" style="5" customWidth="1"/>
    <col min="12" max="12" width="8.00390625" style="5" customWidth="1"/>
    <col min="13" max="13" width="8.421875" style="5" customWidth="1"/>
    <col min="14" max="14" width="8.8515625" style="5" customWidth="1"/>
    <col min="15" max="15" width="9.28125" style="5" customWidth="1"/>
    <col min="16" max="16" width="8.421875" style="5" customWidth="1"/>
    <col min="17" max="17" width="10.140625" style="6" customWidth="1"/>
    <col min="18" max="16384" width="9.140625" style="6" customWidth="1"/>
  </cols>
  <sheetData>
    <row r="1" spans="1:16" s="48" customFormat="1" ht="15.75">
      <c r="A1" s="43"/>
      <c r="B1" s="43"/>
      <c r="C1" s="44"/>
      <c r="D1" s="44"/>
      <c r="E1" s="45"/>
      <c r="F1" s="43"/>
      <c r="G1" s="43" t="s">
        <v>115</v>
      </c>
      <c r="H1" s="46"/>
      <c r="I1" s="47"/>
      <c r="J1" s="473"/>
      <c r="K1" s="47"/>
      <c r="L1" s="47"/>
      <c r="M1" s="47"/>
      <c r="N1" s="47"/>
      <c r="O1" s="47"/>
      <c r="P1" s="47"/>
    </row>
    <row r="2" spans="1:17" s="48" customFormat="1" ht="15.75">
      <c r="A2" s="175"/>
      <c r="B2" s="175"/>
      <c r="C2" s="176"/>
      <c r="D2" s="176"/>
      <c r="E2" s="177"/>
      <c r="F2" s="175"/>
      <c r="G2" s="175" t="s">
        <v>74</v>
      </c>
      <c r="H2" s="178"/>
      <c r="I2" s="179"/>
      <c r="J2" s="473"/>
      <c r="K2" s="179"/>
      <c r="L2" s="179"/>
      <c r="M2" s="179"/>
      <c r="N2" s="179"/>
      <c r="O2" s="179"/>
      <c r="P2" s="179"/>
      <c r="Q2" s="180"/>
    </row>
    <row r="3" spans="1:17" ht="14.25">
      <c r="A3" s="162"/>
      <c r="B3" s="162"/>
      <c r="C3" s="19"/>
      <c r="D3" s="19"/>
      <c r="E3" s="34"/>
      <c r="F3" s="148"/>
      <c r="G3" s="148"/>
      <c r="H3" s="151"/>
      <c r="I3" s="152"/>
      <c r="K3" s="152"/>
      <c r="L3" s="152"/>
      <c r="M3" s="152"/>
      <c r="N3" s="152"/>
      <c r="O3" s="152"/>
      <c r="P3" s="152"/>
      <c r="Q3" s="163"/>
    </row>
    <row r="4" spans="1:17" ht="14.25" customHeight="1">
      <c r="A4" s="150" t="s">
        <v>3</v>
      </c>
      <c r="B4" s="150"/>
      <c r="C4" s="19"/>
      <c r="D4" s="19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</row>
    <row r="5" spans="1:17" ht="12.75">
      <c r="A5" s="150" t="s">
        <v>4</v>
      </c>
      <c r="B5" s="150"/>
      <c r="C5" s="19"/>
      <c r="D5" s="19"/>
      <c r="E5" s="151"/>
      <c r="F5" s="148"/>
      <c r="G5" s="151"/>
      <c r="H5" s="152"/>
      <c r="I5" s="152"/>
      <c r="J5" s="475"/>
      <c r="K5" s="163"/>
      <c r="L5" s="163"/>
      <c r="M5" s="163"/>
      <c r="N5" s="163"/>
      <c r="O5" s="163"/>
      <c r="P5" s="163"/>
      <c r="Q5" s="163"/>
    </row>
    <row r="6" spans="1:17" ht="14.25">
      <c r="A6" s="150" t="s">
        <v>5</v>
      </c>
      <c r="B6" s="150"/>
      <c r="C6" s="19"/>
      <c r="D6" s="19"/>
      <c r="E6" s="50"/>
      <c r="F6" s="148"/>
      <c r="G6" s="148"/>
      <c r="H6" s="151"/>
      <c r="I6" s="152"/>
      <c r="K6" s="152"/>
      <c r="L6" s="152"/>
      <c r="M6" s="152"/>
      <c r="N6" s="152"/>
      <c r="O6" s="152"/>
      <c r="P6" s="152"/>
      <c r="Q6" s="163"/>
    </row>
    <row r="7" spans="1:17" ht="14.25">
      <c r="A7" s="259" t="s">
        <v>319</v>
      </c>
      <c r="B7" s="162"/>
      <c r="C7" s="19"/>
      <c r="D7" s="19"/>
      <c r="E7" s="149"/>
      <c r="F7" s="148"/>
      <c r="G7" s="148"/>
      <c r="H7" s="151"/>
      <c r="I7" s="152"/>
      <c r="K7" s="152"/>
      <c r="L7" s="152"/>
      <c r="M7" s="152"/>
      <c r="N7" s="152"/>
      <c r="O7" s="169" t="s">
        <v>207</v>
      </c>
      <c r="Q7" s="273">
        <f>Q61</f>
        <v>0</v>
      </c>
    </row>
    <row r="8" spans="1:17" ht="14.25">
      <c r="A8" s="15"/>
      <c r="B8" s="148"/>
      <c r="C8" s="19"/>
      <c r="D8" s="19"/>
      <c r="E8" s="149"/>
      <c r="F8" s="148"/>
      <c r="G8" s="148"/>
      <c r="H8" s="151"/>
      <c r="I8" s="152"/>
      <c r="K8" s="152"/>
      <c r="L8" s="152"/>
      <c r="M8" s="162" t="s">
        <v>80</v>
      </c>
      <c r="N8" s="162"/>
      <c r="O8" s="191" t="s">
        <v>208</v>
      </c>
      <c r="P8" s="191"/>
      <c r="Q8" s="192"/>
    </row>
    <row r="9" spans="1:17" ht="20.25" customHeight="1">
      <c r="A9" s="573" t="s">
        <v>6</v>
      </c>
      <c r="B9" s="573" t="s">
        <v>47</v>
      </c>
      <c r="C9" s="575" t="s">
        <v>7</v>
      </c>
      <c r="D9" s="229"/>
      <c r="E9" s="577" t="s">
        <v>8</v>
      </c>
      <c r="F9" s="573" t="s">
        <v>9</v>
      </c>
      <c r="G9" s="571" t="s">
        <v>10</v>
      </c>
      <c r="H9" s="571"/>
      <c r="I9" s="571"/>
      <c r="J9" s="571"/>
      <c r="K9" s="571"/>
      <c r="L9" s="572"/>
      <c r="M9" s="570" t="s">
        <v>13</v>
      </c>
      <c r="N9" s="571"/>
      <c r="O9" s="571"/>
      <c r="P9" s="571"/>
      <c r="Q9" s="572"/>
    </row>
    <row r="10" spans="1:17" ht="78.75" customHeight="1">
      <c r="A10" s="574"/>
      <c r="B10" s="574"/>
      <c r="C10" s="576"/>
      <c r="D10" s="230"/>
      <c r="E10" s="578"/>
      <c r="F10" s="574"/>
      <c r="G10" s="231" t="s">
        <v>11</v>
      </c>
      <c r="H10" s="231" t="s">
        <v>32</v>
      </c>
      <c r="I10" s="232" t="s">
        <v>33</v>
      </c>
      <c r="J10" s="476" t="s">
        <v>34</v>
      </c>
      <c r="K10" s="232" t="s">
        <v>35</v>
      </c>
      <c r="L10" s="232" t="s">
        <v>36</v>
      </c>
      <c r="M10" s="232" t="s">
        <v>12</v>
      </c>
      <c r="N10" s="232" t="s">
        <v>33</v>
      </c>
      <c r="O10" s="232" t="s">
        <v>34</v>
      </c>
      <c r="P10" s="232" t="s">
        <v>35</v>
      </c>
      <c r="Q10" s="232" t="s">
        <v>37</v>
      </c>
    </row>
    <row r="11" spans="1:17" ht="21.75" customHeight="1">
      <c r="A11" s="54">
        <v>0</v>
      </c>
      <c r="B11" s="54"/>
      <c r="C11" s="88" t="s">
        <v>214</v>
      </c>
      <c r="D11" s="88"/>
      <c r="E11" s="56"/>
      <c r="F11" s="54"/>
      <c r="G11" s="54"/>
      <c r="H11" s="57"/>
      <c r="I11" s="11"/>
      <c r="J11" s="477"/>
      <c r="K11" s="11"/>
      <c r="L11" s="11"/>
      <c r="M11" s="11"/>
      <c r="N11" s="11"/>
      <c r="O11" s="11"/>
      <c r="P11" s="11"/>
      <c r="Q11" s="58"/>
    </row>
    <row r="12" spans="1:17" s="21" customFormat="1" ht="87.75" customHeight="1">
      <c r="A12" s="90">
        <f>A11+1</f>
        <v>1</v>
      </c>
      <c r="B12" s="280" t="s">
        <v>198</v>
      </c>
      <c r="C12" s="456" t="s">
        <v>553</v>
      </c>
      <c r="D12" s="457" t="s">
        <v>554</v>
      </c>
      <c r="E12" s="140" t="s">
        <v>199</v>
      </c>
      <c r="F12" s="457">
        <v>1</v>
      </c>
      <c r="G12" s="143"/>
      <c r="H12" s="143"/>
      <c r="I12" s="143"/>
      <c r="J12" s="478"/>
      <c r="K12" s="143"/>
      <c r="L12" s="143"/>
      <c r="M12" s="143"/>
      <c r="N12" s="143"/>
      <c r="O12" s="143"/>
      <c r="P12" s="143"/>
      <c r="Q12" s="143"/>
    </row>
    <row r="13" spans="1:17" s="21" customFormat="1" ht="90" customHeight="1">
      <c r="A13" s="90">
        <f aca="true" t="shared" si="0" ref="A13:A43">A12+1</f>
        <v>2</v>
      </c>
      <c r="B13" s="280" t="s">
        <v>198</v>
      </c>
      <c r="C13" s="456" t="s">
        <v>553</v>
      </c>
      <c r="D13" s="457" t="s">
        <v>555</v>
      </c>
      <c r="E13" s="140" t="s">
        <v>199</v>
      </c>
      <c r="F13" s="457">
        <v>1</v>
      </c>
      <c r="G13" s="143"/>
      <c r="H13" s="143"/>
      <c r="I13" s="143"/>
      <c r="J13" s="478"/>
      <c r="K13" s="143"/>
      <c r="L13" s="143"/>
      <c r="M13" s="143"/>
      <c r="N13" s="143"/>
      <c r="O13" s="143"/>
      <c r="P13" s="143"/>
      <c r="Q13" s="143"/>
    </row>
    <row r="14" spans="1:17" s="29" customFormat="1" ht="85.5" customHeight="1">
      <c r="A14" s="90">
        <f t="shared" si="0"/>
        <v>3</v>
      </c>
      <c r="B14" s="280" t="s">
        <v>198</v>
      </c>
      <c r="C14" s="456" t="s">
        <v>553</v>
      </c>
      <c r="D14" s="457" t="s">
        <v>556</v>
      </c>
      <c r="E14" s="140" t="s">
        <v>199</v>
      </c>
      <c r="F14" s="458">
        <v>1</v>
      </c>
      <c r="G14" s="143"/>
      <c r="H14" s="143"/>
      <c r="I14" s="143"/>
      <c r="J14" s="478"/>
      <c r="K14" s="143"/>
      <c r="L14" s="143"/>
      <c r="M14" s="143"/>
      <c r="N14" s="143"/>
      <c r="O14" s="143"/>
      <c r="P14" s="143"/>
      <c r="Q14" s="143"/>
    </row>
    <row r="15" spans="1:17" s="29" customFormat="1" ht="69.75" customHeight="1">
      <c r="A15" s="90">
        <v>4</v>
      </c>
      <c r="B15" s="280" t="s">
        <v>198</v>
      </c>
      <c r="C15" s="456" t="s">
        <v>553</v>
      </c>
      <c r="D15" s="457" t="s">
        <v>557</v>
      </c>
      <c r="E15" s="140" t="s">
        <v>199</v>
      </c>
      <c r="F15" s="457">
        <v>1</v>
      </c>
      <c r="G15" s="143"/>
      <c r="H15" s="143"/>
      <c r="I15" s="143"/>
      <c r="J15" s="478"/>
      <c r="K15" s="143"/>
      <c r="L15" s="143"/>
      <c r="M15" s="143"/>
      <c r="N15" s="143"/>
      <c r="O15" s="143"/>
      <c r="P15" s="143"/>
      <c r="Q15" s="143"/>
    </row>
    <row r="16" spans="1:17" s="29" customFormat="1" ht="69.75" customHeight="1">
      <c r="A16" s="90">
        <v>5</v>
      </c>
      <c r="B16" s="280" t="s">
        <v>198</v>
      </c>
      <c r="C16" s="456" t="s">
        <v>553</v>
      </c>
      <c r="D16" s="457" t="s">
        <v>558</v>
      </c>
      <c r="E16" s="140" t="s">
        <v>199</v>
      </c>
      <c r="F16" s="458">
        <v>1</v>
      </c>
      <c r="G16" s="143"/>
      <c r="H16" s="143"/>
      <c r="I16" s="143"/>
      <c r="J16" s="478"/>
      <c r="K16" s="143"/>
      <c r="L16" s="143"/>
      <c r="M16" s="143"/>
      <c r="N16" s="143"/>
      <c r="O16" s="143"/>
      <c r="P16" s="143"/>
      <c r="Q16" s="143"/>
    </row>
    <row r="17" spans="1:17" s="29" customFormat="1" ht="88.5" customHeight="1">
      <c r="A17" s="90">
        <f t="shared" si="0"/>
        <v>6</v>
      </c>
      <c r="B17" s="280" t="s">
        <v>198</v>
      </c>
      <c r="C17" s="456" t="s">
        <v>553</v>
      </c>
      <c r="D17" s="457" t="s">
        <v>559</v>
      </c>
      <c r="E17" s="140" t="s">
        <v>199</v>
      </c>
      <c r="F17" s="457">
        <v>21</v>
      </c>
      <c r="G17" s="143"/>
      <c r="H17" s="143"/>
      <c r="I17" s="143"/>
      <c r="J17" s="478"/>
      <c r="K17" s="143"/>
      <c r="L17" s="143"/>
      <c r="M17" s="143"/>
      <c r="N17" s="143"/>
      <c r="O17" s="143"/>
      <c r="P17" s="143"/>
      <c r="Q17" s="143"/>
    </row>
    <row r="18" spans="1:17" s="29" customFormat="1" ht="69.75" customHeight="1">
      <c r="A18" s="90">
        <f t="shared" si="0"/>
        <v>7</v>
      </c>
      <c r="B18" s="280" t="s">
        <v>198</v>
      </c>
      <c r="C18" s="456" t="s">
        <v>553</v>
      </c>
      <c r="D18" s="457" t="s">
        <v>560</v>
      </c>
      <c r="E18" s="140" t="s">
        <v>199</v>
      </c>
      <c r="F18" s="458">
        <v>25</v>
      </c>
      <c r="G18" s="143"/>
      <c r="H18" s="143"/>
      <c r="I18" s="143"/>
      <c r="J18" s="478"/>
      <c r="K18" s="143"/>
      <c r="L18" s="143"/>
      <c r="M18" s="143"/>
      <c r="N18" s="143"/>
      <c r="O18" s="143"/>
      <c r="P18" s="143"/>
      <c r="Q18" s="143"/>
    </row>
    <row r="19" spans="1:17" s="29" customFormat="1" ht="69.75" customHeight="1">
      <c r="A19" s="90">
        <f t="shared" si="0"/>
        <v>8</v>
      </c>
      <c r="B19" s="280" t="s">
        <v>198</v>
      </c>
      <c r="C19" s="456" t="s">
        <v>553</v>
      </c>
      <c r="D19" s="457" t="s">
        <v>561</v>
      </c>
      <c r="E19" s="140" t="s">
        <v>199</v>
      </c>
      <c r="F19" s="457">
        <v>1</v>
      </c>
      <c r="G19" s="143"/>
      <c r="H19" s="143"/>
      <c r="I19" s="143"/>
      <c r="J19" s="478"/>
      <c r="K19" s="143"/>
      <c r="L19" s="143"/>
      <c r="M19" s="143"/>
      <c r="N19" s="143"/>
      <c r="O19" s="143"/>
      <c r="P19" s="143"/>
      <c r="Q19" s="143"/>
    </row>
    <row r="20" spans="1:17" s="29" customFormat="1" ht="76.5">
      <c r="A20" s="90">
        <f t="shared" si="0"/>
        <v>9</v>
      </c>
      <c r="B20" s="280" t="s">
        <v>198</v>
      </c>
      <c r="C20" s="456" t="s">
        <v>553</v>
      </c>
      <c r="D20" s="457" t="s">
        <v>562</v>
      </c>
      <c r="E20" s="140" t="s">
        <v>199</v>
      </c>
      <c r="F20" s="457">
        <v>1</v>
      </c>
      <c r="G20" s="143"/>
      <c r="H20" s="143"/>
      <c r="I20" s="143"/>
      <c r="J20" s="478"/>
      <c r="K20" s="143"/>
      <c r="L20" s="143"/>
      <c r="M20" s="143"/>
      <c r="N20" s="143"/>
      <c r="O20" s="143"/>
      <c r="P20" s="143"/>
      <c r="Q20" s="143"/>
    </row>
    <row r="21" spans="1:17" s="29" customFormat="1" ht="87.75" customHeight="1">
      <c r="A21" s="90">
        <f t="shared" si="0"/>
        <v>10</v>
      </c>
      <c r="B21" s="280" t="s">
        <v>198</v>
      </c>
      <c r="C21" s="456" t="s">
        <v>553</v>
      </c>
      <c r="D21" s="457" t="s">
        <v>563</v>
      </c>
      <c r="E21" s="140" t="s">
        <v>199</v>
      </c>
      <c r="F21" s="457">
        <v>5</v>
      </c>
      <c r="G21" s="143"/>
      <c r="H21" s="143"/>
      <c r="I21" s="143"/>
      <c r="J21" s="478"/>
      <c r="K21" s="143"/>
      <c r="L21" s="143"/>
      <c r="M21" s="143"/>
      <c r="N21" s="143"/>
      <c r="O21" s="143"/>
      <c r="P21" s="143"/>
      <c r="Q21" s="143"/>
    </row>
    <row r="22" spans="1:17" s="29" customFormat="1" ht="87.75" customHeight="1">
      <c r="A22" s="90">
        <f t="shared" si="0"/>
        <v>11</v>
      </c>
      <c r="B22" s="280" t="s">
        <v>198</v>
      </c>
      <c r="C22" s="456" t="s">
        <v>553</v>
      </c>
      <c r="D22" s="457" t="s">
        <v>564</v>
      </c>
      <c r="E22" s="140" t="s">
        <v>199</v>
      </c>
      <c r="F22" s="457">
        <v>5</v>
      </c>
      <c r="G22" s="143"/>
      <c r="H22" s="143"/>
      <c r="I22" s="143"/>
      <c r="J22" s="478"/>
      <c r="K22" s="143"/>
      <c r="L22" s="143"/>
      <c r="M22" s="143"/>
      <c r="N22" s="143"/>
      <c r="O22" s="143"/>
      <c r="P22" s="143"/>
      <c r="Q22" s="143"/>
    </row>
    <row r="23" spans="1:17" s="29" customFormat="1" ht="82.5" customHeight="1">
      <c r="A23" s="90">
        <f t="shared" si="0"/>
        <v>12</v>
      </c>
      <c r="B23" s="280" t="s">
        <v>198</v>
      </c>
      <c r="C23" s="456" t="s">
        <v>553</v>
      </c>
      <c r="D23" s="457" t="s">
        <v>565</v>
      </c>
      <c r="E23" s="140" t="s">
        <v>199</v>
      </c>
      <c r="F23" s="457">
        <v>1</v>
      </c>
      <c r="G23" s="143"/>
      <c r="H23" s="143"/>
      <c r="I23" s="143"/>
      <c r="J23" s="478"/>
      <c r="K23" s="143"/>
      <c r="L23" s="143"/>
      <c r="M23" s="143"/>
      <c r="N23" s="143"/>
      <c r="O23" s="143"/>
      <c r="P23" s="143"/>
      <c r="Q23" s="143"/>
    </row>
    <row r="24" spans="1:17" s="29" customFormat="1" ht="69.75" customHeight="1">
      <c r="A24" s="90">
        <f t="shared" si="0"/>
        <v>13</v>
      </c>
      <c r="B24" s="280" t="s">
        <v>198</v>
      </c>
      <c r="C24" s="188" t="s">
        <v>200</v>
      </c>
      <c r="D24" s="153"/>
      <c r="E24" s="140" t="s">
        <v>199</v>
      </c>
      <c r="F24" s="183">
        <f>SUM(F12:F23)</f>
        <v>64</v>
      </c>
      <c r="G24" s="143"/>
      <c r="H24" s="143"/>
      <c r="I24" s="143"/>
      <c r="J24" s="478"/>
      <c r="K24" s="143"/>
      <c r="L24" s="143"/>
      <c r="M24" s="143"/>
      <c r="N24" s="143"/>
      <c r="O24" s="143"/>
      <c r="P24" s="143"/>
      <c r="Q24" s="143"/>
    </row>
    <row r="25" spans="1:17" s="29" customFormat="1" ht="69.75" customHeight="1">
      <c r="A25" s="90">
        <f t="shared" si="0"/>
        <v>14</v>
      </c>
      <c r="B25" s="280" t="s">
        <v>198</v>
      </c>
      <c r="C25" s="459" t="s">
        <v>566</v>
      </c>
      <c r="D25" s="153"/>
      <c r="E25" s="140" t="s">
        <v>79</v>
      </c>
      <c r="F25" s="183">
        <v>64</v>
      </c>
      <c r="G25" s="143"/>
      <c r="H25" s="143"/>
      <c r="I25" s="143"/>
      <c r="J25" s="478"/>
      <c r="K25" s="143"/>
      <c r="L25" s="143"/>
      <c r="M25" s="143"/>
      <c r="N25" s="143"/>
      <c r="O25" s="143"/>
      <c r="P25" s="143"/>
      <c r="Q25" s="143"/>
    </row>
    <row r="26" spans="1:17" s="29" customFormat="1" ht="69.75" customHeight="1">
      <c r="A26" s="90">
        <f t="shared" si="0"/>
        <v>15</v>
      </c>
      <c r="B26" s="280" t="s">
        <v>198</v>
      </c>
      <c r="C26" s="459" t="s">
        <v>567</v>
      </c>
      <c r="D26" s="160"/>
      <c r="E26" s="140" t="s">
        <v>79</v>
      </c>
      <c r="F26" s="183">
        <v>64</v>
      </c>
      <c r="G26" s="143"/>
      <c r="H26" s="143"/>
      <c r="I26" s="143"/>
      <c r="J26" s="478"/>
      <c r="K26" s="143"/>
      <c r="L26" s="143"/>
      <c r="M26" s="143"/>
      <c r="N26" s="143"/>
      <c r="O26" s="143"/>
      <c r="P26" s="143"/>
      <c r="Q26" s="143"/>
    </row>
    <row r="27" spans="1:17" s="29" customFormat="1" ht="79.5" customHeight="1">
      <c r="A27" s="90">
        <f t="shared" si="0"/>
        <v>16</v>
      </c>
      <c r="B27" s="280" t="s">
        <v>198</v>
      </c>
      <c r="C27" s="456" t="s">
        <v>568</v>
      </c>
      <c r="D27" s="160"/>
      <c r="E27" s="140" t="s">
        <v>79</v>
      </c>
      <c r="F27" s="183">
        <v>64</v>
      </c>
      <c r="G27" s="143"/>
      <c r="H27" s="143"/>
      <c r="I27" s="143"/>
      <c r="J27" s="478"/>
      <c r="K27" s="143"/>
      <c r="L27" s="143"/>
      <c r="M27" s="143"/>
      <c r="N27" s="143"/>
      <c r="O27" s="143"/>
      <c r="P27" s="143"/>
      <c r="Q27" s="143"/>
    </row>
    <row r="28" spans="1:17" s="29" customFormat="1" ht="79.5" customHeight="1">
      <c r="A28" s="90">
        <v>17</v>
      </c>
      <c r="B28" s="280" t="s">
        <v>198</v>
      </c>
      <c r="C28" s="460" t="s">
        <v>569</v>
      </c>
      <c r="D28" s="461" t="s">
        <v>570</v>
      </c>
      <c r="E28" s="140" t="s">
        <v>79</v>
      </c>
      <c r="F28" s="462">
        <v>1</v>
      </c>
      <c r="G28" s="143"/>
      <c r="H28" s="143"/>
      <c r="I28" s="143"/>
      <c r="J28" s="478"/>
      <c r="K28" s="143"/>
      <c r="L28" s="143"/>
      <c r="M28" s="143"/>
      <c r="N28" s="143"/>
      <c r="O28" s="143"/>
      <c r="P28" s="143"/>
      <c r="Q28" s="143"/>
    </row>
    <row r="29" spans="1:17" s="29" customFormat="1" ht="79.5" customHeight="1">
      <c r="A29" s="90">
        <v>18</v>
      </c>
      <c r="B29" s="280" t="s">
        <v>198</v>
      </c>
      <c r="C29" s="460" t="s">
        <v>569</v>
      </c>
      <c r="D29" s="461" t="s">
        <v>571</v>
      </c>
      <c r="E29" s="140" t="s">
        <v>79</v>
      </c>
      <c r="F29" s="462">
        <v>2</v>
      </c>
      <c r="G29" s="143"/>
      <c r="H29" s="143"/>
      <c r="I29" s="143"/>
      <c r="J29" s="478"/>
      <c r="K29" s="143"/>
      <c r="L29" s="143"/>
      <c r="M29" s="143"/>
      <c r="N29" s="143"/>
      <c r="O29" s="143"/>
      <c r="P29" s="143"/>
      <c r="Q29" s="143"/>
    </row>
    <row r="30" spans="1:17" s="29" customFormat="1" ht="79.5" customHeight="1">
      <c r="A30" s="90">
        <v>19</v>
      </c>
      <c r="B30" s="280" t="s">
        <v>198</v>
      </c>
      <c r="C30" s="460" t="s">
        <v>569</v>
      </c>
      <c r="D30" s="461" t="s">
        <v>572</v>
      </c>
      <c r="E30" s="140" t="s">
        <v>79</v>
      </c>
      <c r="F30" s="462">
        <v>1</v>
      </c>
      <c r="G30" s="143"/>
      <c r="H30" s="143"/>
      <c r="I30" s="143"/>
      <c r="J30" s="478"/>
      <c r="K30" s="143"/>
      <c r="L30" s="143"/>
      <c r="M30" s="143"/>
      <c r="N30" s="143"/>
      <c r="O30" s="143"/>
      <c r="P30" s="143"/>
      <c r="Q30" s="143"/>
    </row>
    <row r="31" spans="1:17" s="29" customFormat="1" ht="79.5" customHeight="1">
      <c r="A31" s="90">
        <f t="shared" si="0"/>
        <v>20</v>
      </c>
      <c r="B31" s="280" t="s">
        <v>198</v>
      </c>
      <c r="C31" s="463" t="s">
        <v>573</v>
      </c>
      <c r="D31" s="458" t="s">
        <v>574</v>
      </c>
      <c r="E31" s="140" t="s">
        <v>52</v>
      </c>
      <c r="F31" s="458">
        <v>132</v>
      </c>
      <c r="G31" s="143"/>
      <c r="H31" s="143"/>
      <c r="I31" s="143"/>
      <c r="J31" s="478"/>
      <c r="K31" s="143"/>
      <c r="L31" s="143"/>
      <c r="M31" s="143"/>
      <c r="N31" s="143"/>
      <c r="O31" s="143"/>
      <c r="P31" s="143"/>
      <c r="Q31" s="143"/>
    </row>
    <row r="32" spans="1:17" s="29" customFormat="1" ht="79.5" customHeight="1">
      <c r="A32" s="90">
        <f t="shared" si="0"/>
        <v>21</v>
      </c>
      <c r="B32" s="280" t="s">
        <v>198</v>
      </c>
      <c r="C32" s="463" t="s">
        <v>573</v>
      </c>
      <c r="D32" s="458" t="s">
        <v>575</v>
      </c>
      <c r="E32" s="140" t="s">
        <v>52</v>
      </c>
      <c r="F32" s="458">
        <v>59</v>
      </c>
      <c r="G32" s="143"/>
      <c r="H32" s="143"/>
      <c r="I32" s="143"/>
      <c r="J32" s="478"/>
      <c r="K32" s="143"/>
      <c r="L32" s="143"/>
      <c r="M32" s="143"/>
      <c r="N32" s="143"/>
      <c r="O32" s="143"/>
      <c r="P32" s="143"/>
      <c r="Q32" s="143"/>
    </row>
    <row r="33" spans="1:17" s="29" customFormat="1" ht="79.5" customHeight="1">
      <c r="A33" s="90">
        <f t="shared" si="0"/>
        <v>22</v>
      </c>
      <c r="B33" s="280" t="s">
        <v>198</v>
      </c>
      <c r="C33" s="463" t="s">
        <v>573</v>
      </c>
      <c r="D33" s="458" t="s">
        <v>576</v>
      </c>
      <c r="E33" s="140" t="s">
        <v>52</v>
      </c>
      <c r="F33" s="458">
        <v>53</v>
      </c>
      <c r="G33" s="143"/>
      <c r="H33" s="143"/>
      <c r="I33" s="143"/>
      <c r="J33" s="478"/>
      <c r="K33" s="143"/>
      <c r="L33" s="143"/>
      <c r="M33" s="143"/>
      <c r="N33" s="143"/>
      <c r="O33" s="143"/>
      <c r="P33" s="143"/>
      <c r="Q33" s="143"/>
    </row>
    <row r="34" spans="1:17" s="29" customFormat="1" ht="79.5" customHeight="1">
      <c r="A34" s="90">
        <f t="shared" si="0"/>
        <v>23</v>
      </c>
      <c r="B34" s="280" t="s">
        <v>198</v>
      </c>
      <c r="C34" s="463" t="s">
        <v>573</v>
      </c>
      <c r="D34" s="458" t="s">
        <v>577</v>
      </c>
      <c r="E34" s="140" t="s">
        <v>52</v>
      </c>
      <c r="F34" s="458">
        <v>116</v>
      </c>
      <c r="G34" s="143"/>
      <c r="H34" s="143"/>
      <c r="I34" s="143"/>
      <c r="J34" s="478"/>
      <c r="K34" s="143"/>
      <c r="L34" s="143"/>
      <c r="M34" s="143"/>
      <c r="N34" s="143"/>
      <c r="O34" s="143"/>
      <c r="P34" s="143"/>
      <c r="Q34" s="143"/>
    </row>
    <row r="35" spans="1:17" s="29" customFormat="1" ht="79.5" customHeight="1">
      <c r="A35" s="90">
        <f t="shared" si="0"/>
        <v>24</v>
      </c>
      <c r="B35" s="280" t="s">
        <v>198</v>
      </c>
      <c r="C35" s="463" t="s">
        <v>573</v>
      </c>
      <c r="D35" s="458" t="s">
        <v>578</v>
      </c>
      <c r="E35" s="140" t="s">
        <v>52</v>
      </c>
      <c r="F35" s="458">
        <v>165</v>
      </c>
      <c r="G35" s="143"/>
      <c r="H35" s="143"/>
      <c r="I35" s="143"/>
      <c r="J35" s="478"/>
      <c r="K35" s="143"/>
      <c r="L35" s="143"/>
      <c r="M35" s="143"/>
      <c r="N35" s="143"/>
      <c r="O35" s="143"/>
      <c r="P35" s="143"/>
      <c r="Q35" s="143"/>
    </row>
    <row r="36" spans="1:17" s="29" customFormat="1" ht="79.5" customHeight="1">
      <c r="A36" s="90">
        <f t="shared" si="0"/>
        <v>25</v>
      </c>
      <c r="B36" s="280" t="s">
        <v>198</v>
      </c>
      <c r="C36" s="463" t="s">
        <v>573</v>
      </c>
      <c r="D36" s="458" t="s">
        <v>579</v>
      </c>
      <c r="E36" s="140" t="s">
        <v>52</v>
      </c>
      <c r="F36" s="458">
        <v>22</v>
      </c>
      <c r="G36" s="143"/>
      <c r="H36" s="143"/>
      <c r="I36" s="143"/>
      <c r="J36" s="478"/>
      <c r="K36" s="143"/>
      <c r="L36" s="143"/>
      <c r="M36" s="143"/>
      <c r="N36" s="143"/>
      <c r="O36" s="143"/>
      <c r="P36" s="143"/>
      <c r="Q36" s="143"/>
    </row>
    <row r="37" spans="1:17" s="29" customFormat="1" ht="79.5" customHeight="1">
      <c r="A37" s="90">
        <v>26</v>
      </c>
      <c r="B37" s="280"/>
      <c r="C37" s="463" t="s">
        <v>573</v>
      </c>
      <c r="D37" s="458" t="s">
        <v>580</v>
      </c>
      <c r="E37" s="140"/>
      <c r="F37" s="458">
        <v>12</v>
      </c>
      <c r="G37" s="143"/>
      <c r="H37" s="143"/>
      <c r="I37" s="143"/>
      <c r="J37" s="478"/>
      <c r="K37" s="143"/>
      <c r="L37" s="143"/>
      <c r="M37" s="143"/>
      <c r="N37" s="143"/>
      <c r="O37" s="143"/>
      <c r="P37" s="143"/>
      <c r="Q37" s="143"/>
    </row>
    <row r="38" spans="1:17" s="29" customFormat="1" ht="79.5" customHeight="1">
      <c r="A38" s="90">
        <v>27</v>
      </c>
      <c r="B38" s="280" t="s">
        <v>198</v>
      </c>
      <c r="C38" s="185" t="s">
        <v>203</v>
      </c>
      <c r="D38" s="160"/>
      <c r="E38" s="140" t="s">
        <v>199</v>
      </c>
      <c r="F38" s="183">
        <v>1</v>
      </c>
      <c r="G38" s="143"/>
      <c r="H38" s="143"/>
      <c r="I38" s="143"/>
      <c r="J38" s="478"/>
      <c r="K38" s="143"/>
      <c r="L38" s="143"/>
      <c r="M38" s="143"/>
      <c r="N38" s="143"/>
      <c r="O38" s="143"/>
      <c r="P38" s="143"/>
      <c r="Q38" s="143"/>
    </row>
    <row r="39" spans="1:17" s="29" customFormat="1" ht="79.5" customHeight="1">
      <c r="A39" s="90">
        <v>28</v>
      </c>
      <c r="B39" s="280" t="s">
        <v>198</v>
      </c>
      <c r="C39" s="188" t="s">
        <v>238</v>
      </c>
      <c r="D39" s="153"/>
      <c r="E39" s="140" t="s">
        <v>79</v>
      </c>
      <c r="F39" s="193">
        <v>4</v>
      </c>
      <c r="G39" s="143"/>
      <c r="H39" s="143"/>
      <c r="I39" s="143"/>
      <c r="J39" s="478"/>
      <c r="K39" s="143"/>
      <c r="L39" s="143"/>
      <c r="M39" s="143"/>
      <c r="N39" s="143"/>
      <c r="O39" s="143"/>
      <c r="P39" s="143"/>
      <c r="Q39" s="143"/>
    </row>
    <row r="40" spans="1:17" ht="79.5" customHeight="1">
      <c r="A40" s="90">
        <v>29</v>
      </c>
      <c r="B40" s="280" t="s">
        <v>198</v>
      </c>
      <c r="C40" s="188" t="s">
        <v>201</v>
      </c>
      <c r="D40" s="153"/>
      <c r="E40" s="140" t="s">
        <v>199</v>
      </c>
      <c r="F40" s="193">
        <v>1</v>
      </c>
      <c r="G40" s="143"/>
      <c r="H40" s="143"/>
      <c r="I40" s="143"/>
      <c r="J40" s="478"/>
      <c r="K40" s="143"/>
      <c r="L40" s="143"/>
      <c r="M40" s="143"/>
      <c r="N40" s="143"/>
      <c r="O40" s="143"/>
      <c r="P40" s="143"/>
      <c r="Q40" s="143"/>
    </row>
    <row r="41" spans="1:17" ht="79.5" customHeight="1">
      <c r="A41" s="90">
        <f t="shared" si="0"/>
        <v>30</v>
      </c>
      <c r="B41" s="280" t="s">
        <v>198</v>
      </c>
      <c r="C41" s="185" t="s">
        <v>204</v>
      </c>
      <c r="D41" s="160"/>
      <c r="E41" s="140" t="s">
        <v>199</v>
      </c>
      <c r="F41" s="193">
        <v>1</v>
      </c>
      <c r="G41" s="143"/>
      <c r="H41" s="143"/>
      <c r="I41" s="143"/>
      <c r="J41" s="478"/>
      <c r="K41" s="143"/>
      <c r="L41" s="143"/>
      <c r="M41" s="143"/>
      <c r="N41" s="143"/>
      <c r="O41" s="143"/>
      <c r="P41" s="143"/>
      <c r="Q41" s="143"/>
    </row>
    <row r="42" spans="1:17" ht="79.5" customHeight="1">
      <c r="A42" s="90">
        <f t="shared" si="0"/>
        <v>31</v>
      </c>
      <c r="B42" s="280" t="s">
        <v>198</v>
      </c>
      <c r="C42" s="185" t="s">
        <v>205</v>
      </c>
      <c r="D42" s="160"/>
      <c r="E42" s="140" t="s">
        <v>199</v>
      </c>
      <c r="F42" s="193">
        <v>1</v>
      </c>
      <c r="G42" s="143"/>
      <c r="H42" s="143"/>
      <c r="I42" s="143"/>
      <c r="J42" s="478"/>
      <c r="K42" s="143"/>
      <c r="L42" s="143"/>
      <c r="M42" s="143"/>
      <c r="N42" s="143"/>
      <c r="O42" s="143"/>
      <c r="P42" s="143"/>
      <c r="Q42" s="143"/>
    </row>
    <row r="43" spans="1:17" ht="79.5" customHeight="1">
      <c r="A43" s="90">
        <f t="shared" si="0"/>
        <v>32</v>
      </c>
      <c r="B43" s="280" t="s">
        <v>198</v>
      </c>
      <c r="C43" s="185" t="s">
        <v>206</v>
      </c>
      <c r="D43" s="160"/>
      <c r="E43" s="140" t="s">
        <v>199</v>
      </c>
      <c r="F43" s="194">
        <v>1</v>
      </c>
      <c r="G43" s="184"/>
      <c r="H43" s="143"/>
      <c r="I43" s="143"/>
      <c r="J43" s="375"/>
      <c r="K43" s="144"/>
      <c r="L43" s="143"/>
      <c r="M43" s="143"/>
      <c r="N43" s="143"/>
      <c r="O43" s="143"/>
      <c r="P43" s="143"/>
      <c r="Q43" s="143"/>
    </row>
    <row r="44" spans="1:17" ht="38.25">
      <c r="A44" s="507">
        <v>31</v>
      </c>
      <c r="B44" s="504"/>
      <c r="C44" s="505" t="s">
        <v>693</v>
      </c>
      <c r="D44" s="506" t="s">
        <v>42</v>
      </c>
      <c r="E44" s="506">
        <v>1</v>
      </c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</row>
    <row r="45" spans="1:17" ht="38.25">
      <c r="A45" s="507">
        <v>32</v>
      </c>
      <c r="B45" s="504"/>
      <c r="C45" s="505" t="s">
        <v>694</v>
      </c>
      <c r="D45" s="506" t="s">
        <v>42</v>
      </c>
      <c r="E45" s="506">
        <v>1</v>
      </c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</row>
    <row r="46" spans="1:17" ht="12.75">
      <c r="A46" s="507">
        <v>33</v>
      </c>
      <c r="B46" s="504"/>
      <c r="C46" s="508" t="s">
        <v>695</v>
      </c>
      <c r="D46" s="509" t="s">
        <v>209</v>
      </c>
      <c r="E46" s="510" t="s">
        <v>696</v>
      </c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</row>
    <row r="47" spans="1:17" ht="12.75">
      <c r="A47" s="507">
        <v>34</v>
      </c>
      <c r="B47" s="504"/>
      <c r="C47" s="508" t="s">
        <v>695</v>
      </c>
      <c r="D47" s="509" t="s">
        <v>209</v>
      </c>
      <c r="E47" s="510" t="s">
        <v>696</v>
      </c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</row>
    <row r="48" spans="1:17" ht="12.75">
      <c r="A48" s="507">
        <v>35</v>
      </c>
      <c r="B48" s="504"/>
      <c r="C48" s="511" t="s">
        <v>697</v>
      </c>
      <c r="D48" s="512" t="s">
        <v>698</v>
      </c>
      <c r="E48" s="512">
        <v>9</v>
      </c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</row>
    <row r="49" spans="1:17" ht="12.75">
      <c r="A49" s="507">
        <v>36</v>
      </c>
      <c r="B49" s="504"/>
      <c r="C49" s="511" t="s">
        <v>697</v>
      </c>
      <c r="D49" s="512" t="s">
        <v>698</v>
      </c>
      <c r="E49" s="512">
        <v>7</v>
      </c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</row>
    <row r="50" spans="1:17" ht="12.75">
      <c r="A50" s="507">
        <v>37</v>
      </c>
      <c r="B50" s="504"/>
      <c r="C50" s="513" t="s">
        <v>699</v>
      </c>
      <c r="D50" s="514" t="s">
        <v>209</v>
      </c>
      <c r="E50" s="514">
        <v>1</v>
      </c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</row>
    <row r="51" spans="1:17" ht="12.75">
      <c r="A51" s="507">
        <v>38</v>
      </c>
      <c r="B51" s="504"/>
      <c r="C51" s="511" t="s">
        <v>700</v>
      </c>
      <c r="D51" s="515" t="s">
        <v>196</v>
      </c>
      <c r="E51" s="515">
        <v>7</v>
      </c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</row>
    <row r="52" spans="1:17" ht="25.5">
      <c r="A52" s="507">
        <v>39</v>
      </c>
      <c r="B52" s="504"/>
      <c r="C52" s="516" t="s">
        <v>701</v>
      </c>
      <c r="D52" s="512" t="s">
        <v>196</v>
      </c>
      <c r="E52" s="512">
        <v>4</v>
      </c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</row>
    <row r="53" spans="1:17" ht="12.75">
      <c r="A53" s="507">
        <v>40</v>
      </c>
      <c r="B53" s="504"/>
      <c r="C53" s="516" t="s">
        <v>702</v>
      </c>
      <c r="D53" s="512" t="s">
        <v>196</v>
      </c>
      <c r="E53" s="512">
        <v>2</v>
      </c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</row>
    <row r="54" spans="1:17" ht="12.75">
      <c r="A54" s="507">
        <v>41</v>
      </c>
      <c r="B54" s="504"/>
      <c r="C54" s="513" t="s">
        <v>703</v>
      </c>
      <c r="D54" s="514" t="s">
        <v>209</v>
      </c>
      <c r="E54" s="514">
        <v>1</v>
      </c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</row>
    <row r="55" spans="1:17" ht="12.75">
      <c r="A55" s="90">
        <v>42</v>
      </c>
      <c r="B55" s="280"/>
      <c r="C55" s="186" t="s">
        <v>213</v>
      </c>
      <c r="D55" s="186"/>
      <c r="E55" s="140"/>
      <c r="F55" s="137"/>
      <c r="G55" s="160"/>
      <c r="H55" s="160"/>
      <c r="I55" s="143"/>
      <c r="J55" s="375"/>
      <c r="K55" s="144"/>
      <c r="L55" s="143"/>
      <c r="M55" s="143"/>
      <c r="N55" s="143"/>
      <c r="O55" s="143"/>
      <c r="P55" s="143"/>
      <c r="Q55" s="143"/>
    </row>
    <row r="56" spans="1:17" ht="60" customHeight="1">
      <c r="A56" s="90">
        <v>43</v>
      </c>
      <c r="B56" s="280" t="s">
        <v>198</v>
      </c>
      <c r="C56" s="189" t="s">
        <v>581</v>
      </c>
      <c r="D56" s="92"/>
      <c r="E56" s="91" t="s">
        <v>199</v>
      </c>
      <c r="F56" s="91">
        <v>1</v>
      </c>
      <c r="G56" s="144"/>
      <c r="H56" s="143"/>
      <c r="I56" s="143"/>
      <c r="J56" s="375"/>
      <c r="K56" s="144"/>
      <c r="L56" s="143"/>
      <c r="M56" s="143"/>
      <c r="N56" s="143"/>
      <c r="O56" s="143"/>
      <c r="P56" s="143"/>
      <c r="Q56" s="143"/>
    </row>
    <row r="57" spans="1:17" ht="30" customHeight="1">
      <c r="A57" s="90">
        <v>44</v>
      </c>
      <c r="B57" s="280" t="s">
        <v>198</v>
      </c>
      <c r="C57" s="190" t="s">
        <v>211</v>
      </c>
      <c r="D57" s="92"/>
      <c r="E57" s="90" t="s">
        <v>199</v>
      </c>
      <c r="F57" s="195">
        <v>1</v>
      </c>
      <c r="G57" s="144"/>
      <c r="H57" s="143"/>
      <c r="I57" s="143"/>
      <c r="J57" s="375"/>
      <c r="K57" s="144"/>
      <c r="L57" s="143"/>
      <c r="M57" s="143"/>
      <c r="N57" s="143"/>
      <c r="O57" s="143"/>
      <c r="P57" s="143"/>
      <c r="Q57" s="143"/>
    </row>
    <row r="58" spans="1:17" ht="30" customHeight="1">
      <c r="A58" s="90">
        <v>45</v>
      </c>
      <c r="B58" s="281" t="s">
        <v>198</v>
      </c>
      <c r="C58" s="190" t="s">
        <v>212</v>
      </c>
      <c r="D58" s="92"/>
      <c r="E58" s="90" t="s">
        <v>199</v>
      </c>
      <c r="F58" s="195">
        <v>1</v>
      </c>
      <c r="G58" s="144"/>
      <c r="H58" s="143"/>
      <c r="I58" s="143"/>
      <c r="J58" s="375"/>
      <c r="K58" s="144"/>
      <c r="L58" s="143"/>
      <c r="M58" s="143"/>
      <c r="N58" s="143"/>
      <c r="O58" s="143"/>
      <c r="P58" s="143"/>
      <c r="Q58" s="143"/>
    </row>
    <row r="59" spans="1:17" ht="12.75">
      <c r="A59" s="54"/>
      <c r="B59" s="558" t="s">
        <v>2</v>
      </c>
      <c r="C59" s="559"/>
      <c r="D59" s="559"/>
      <c r="E59" s="559"/>
      <c r="F59" s="559"/>
      <c r="G59" s="559"/>
      <c r="H59" s="559"/>
      <c r="I59" s="559"/>
      <c r="J59" s="559"/>
      <c r="K59" s="560"/>
      <c r="L59" s="276"/>
      <c r="M59" s="278">
        <f>SUM(M12:M58)</f>
        <v>0</v>
      </c>
      <c r="N59" s="279">
        <f>SUM(N12:N58)</f>
        <v>0</v>
      </c>
      <c r="O59" s="278">
        <f>SUM(O12:O58)</f>
        <v>0</v>
      </c>
      <c r="P59" s="279">
        <f>SUM(P12:P58)</f>
        <v>0</v>
      </c>
      <c r="Q59" s="279">
        <f>SUM(Q12:Q58)</f>
        <v>0</v>
      </c>
    </row>
    <row r="60" spans="1:17" ht="12.75">
      <c r="A60" s="54"/>
      <c r="B60" s="561" t="s">
        <v>81</v>
      </c>
      <c r="C60" s="562"/>
      <c r="D60" s="562"/>
      <c r="E60" s="562"/>
      <c r="F60" s="562"/>
      <c r="G60" s="562"/>
      <c r="H60" s="562"/>
      <c r="I60" s="562"/>
      <c r="J60" s="562"/>
      <c r="K60" s="563"/>
      <c r="L60" s="125">
        <v>5</v>
      </c>
      <c r="M60" s="125"/>
      <c r="N60" s="125"/>
      <c r="O60" s="125">
        <f>ROUND(O59*L60/100,2)</f>
        <v>0</v>
      </c>
      <c r="P60" s="125"/>
      <c r="Q60" s="125">
        <f>O60</f>
        <v>0</v>
      </c>
    </row>
    <row r="61" spans="1:17" ht="12.75">
      <c r="A61" s="54"/>
      <c r="B61" s="561" t="s">
        <v>19</v>
      </c>
      <c r="C61" s="562"/>
      <c r="D61" s="562"/>
      <c r="E61" s="562"/>
      <c r="F61" s="562"/>
      <c r="G61" s="562"/>
      <c r="H61" s="562"/>
      <c r="I61" s="562"/>
      <c r="J61" s="562"/>
      <c r="K61" s="563"/>
      <c r="L61" s="275"/>
      <c r="M61" s="170">
        <f>SUM(M59:M60)</f>
        <v>0</v>
      </c>
      <c r="N61" s="170">
        <f>SUM(N59:N60)</f>
        <v>0</v>
      </c>
      <c r="O61" s="170">
        <f>SUM(O59:O60)</f>
        <v>0</v>
      </c>
      <c r="P61" s="170">
        <f>SUM(P59:P60)</f>
        <v>0</v>
      </c>
      <c r="Q61" s="170">
        <f>SUM(Q59:Q60)</f>
        <v>0</v>
      </c>
    </row>
    <row r="62" spans="2:17" ht="12.75">
      <c r="B62" s="277"/>
      <c r="C62" s="277"/>
      <c r="D62" s="277"/>
      <c r="E62" s="277"/>
      <c r="F62" s="277"/>
      <c r="G62" s="277"/>
      <c r="H62" s="277"/>
      <c r="I62" s="277"/>
      <c r="J62" s="479"/>
      <c r="K62" s="277"/>
      <c r="L62" s="277"/>
      <c r="M62" s="17"/>
      <c r="N62" s="17"/>
      <c r="O62" s="17"/>
      <c r="P62" s="17"/>
      <c r="Q62" s="18"/>
    </row>
    <row r="63" spans="2:17" ht="12.75">
      <c r="B63" s="277"/>
      <c r="C63" s="277"/>
      <c r="D63" s="277"/>
      <c r="E63" s="277"/>
      <c r="F63" s="277"/>
      <c r="G63" s="277"/>
      <c r="H63" s="277"/>
      <c r="I63" s="277"/>
      <c r="J63" s="479"/>
      <c r="K63" s="277"/>
      <c r="L63" s="277"/>
      <c r="M63" s="17"/>
      <c r="N63" s="17"/>
      <c r="O63" s="17"/>
      <c r="P63" s="17"/>
      <c r="Q63" s="18"/>
    </row>
    <row r="64" spans="2:17" ht="12.75">
      <c r="B64" s="277"/>
      <c r="C64" s="277"/>
      <c r="D64" s="277"/>
      <c r="E64" s="277"/>
      <c r="F64" s="277"/>
      <c r="G64" s="277"/>
      <c r="H64" s="277"/>
      <c r="I64" s="277"/>
      <c r="J64" s="479"/>
      <c r="K64" s="277"/>
      <c r="L64" s="277"/>
      <c r="M64" s="17"/>
      <c r="N64" s="17"/>
      <c r="O64" s="17"/>
      <c r="P64" s="17"/>
      <c r="Q64" s="18"/>
    </row>
    <row r="65" spans="3:8" ht="12.75">
      <c r="C65" s="3"/>
      <c r="D65" s="541"/>
      <c r="E65" s="541"/>
      <c r="F65" s="541"/>
      <c r="G65" s="541"/>
      <c r="H65" s="207"/>
    </row>
    <row r="66" spans="3:8" ht="12.75">
      <c r="C66" s="3"/>
      <c r="D66" s="533"/>
      <c r="E66" s="533"/>
      <c r="F66" s="533"/>
      <c r="G66" s="533"/>
      <c r="H66" s="207"/>
    </row>
    <row r="67" spans="3:8" ht="12.75">
      <c r="C67" s="3"/>
      <c r="D67" s="533"/>
      <c r="E67" s="533"/>
      <c r="F67" s="533"/>
      <c r="G67" s="533"/>
      <c r="H67" s="207"/>
    </row>
    <row r="68" spans="3:8" ht="12.75">
      <c r="C68" s="3"/>
      <c r="D68" s="535"/>
      <c r="E68" s="535"/>
      <c r="F68" s="535"/>
      <c r="G68" s="535"/>
      <c r="H68" s="535"/>
    </row>
  </sheetData>
  <sheetProtection/>
  <mergeCells count="15">
    <mergeCell ref="E4:Q4"/>
    <mergeCell ref="M9:Q9"/>
    <mergeCell ref="A9:A10"/>
    <mergeCell ref="B9:B10"/>
    <mergeCell ref="C9:C10"/>
    <mergeCell ref="E9:E10"/>
    <mergeCell ref="F9:F10"/>
    <mergeCell ref="G9:L9"/>
    <mergeCell ref="D68:H68"/>
    <mergeCell ref="D67:G67"/>
    <mergeCell ref="D66:G66"/>
    <mergeCell ref="D65:G65"/>
    <mergeCell ref="B59:K59"/>
    <mergeCell ref="B60:K60"/>
    <mergeCell ref="B61:K61"/>
  </mergeCells>
  <conditionalFormatting sqref="C39:D40 C28:D30 C12:D25">
    <cfRule type="expression" priority="2" dxfId="0" stopIfTrue="1">
      <formula>#REF!="tx"</formula>
    </cfRule>
  </conditionalFormatting>
  <conditionalFormatting sqref="C44:C51">
    <cfRule type="expression" priority="1" dxfId="0" stopIfTrue="1">
      <formula>#REF!="tx"</formula>
    </cfRule>
  </conditionalFormatting>
  <printOptions/>
  <pageMargins left="0.1968503937007874" right="0.15748031496062992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2-7
&amp;"Arial,Полужирный"&amp;UAPKURE.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92"/>
  <sheetViews>
    <sheetView view="pageBreakPreview" zoomScale="90" zoomScaleSheetLayoutView="90" zoomScalePageLayoutView="0" workbookViewId="0" topLeftCell="A1">
      <selection activeCell="G14" sqref="G14:Q84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17.57421875" style="1" customWidth="1"/>
    <col min="4" max="4" width="14.421875" style="1" customWidth="1"/>
    <col min="5" max="5" width="5.00390625" style="2" customWidth="1"/>
    <col min="6" max="6" width="7.421875" style="40" customWidth="1"/>
    <col min="7" max="7" width="7.8515625" style="3" customWidth="1"/>
    <col min="8" max="8" width="6.57421875" style="4" customWidth="1"/>
    <col min="9" max="9" width="7.8515625" style="5" customWidth="1"/>
    <col min="10" max="10" width="7.421875" style="5" customWidth="1"/>
    <col min="11" max="11" width="7.00390625" style="5" customWidth="1"/>
    <col min="12" max="12" width="7.8515625" style="5" customWidth="1"/>
    <col min="13" max="13" width="8.421875" style="5" customWidth="1"/>
    <col min="14" max="14" width="10.00390625" style="5" customWidth="1"/>
    <col min="15" max="15" width="10.140625" style="5" customWidth="1"/>
    <col min="16" max="16" width="8.421875" style="5" customWidth="1"/>
    <col min="17" max="17" width="10.7109375" style="6" customWidth="1"/>
    <col min="18" max="16384" width="9.140625" style="6" customWidth="1"/>
  </cols>
  <sheetData>
    <row r="1" spans="1:17" s="48" customFormat="1" ht="15.75">
      <c r="A1" s="175"/>
      <c r="B1" s="175"/>
      <c r="C1" s="176"/>
      <c r="D1" s="176"/>
      <c r="E1" s="177"/>
      <c r="F1" s="175" t="s">
        <v>118</v>
      </c>
      <c r="G1" s="175"/>
      <c r="H1" s="178"/>
      <c r="I1" s="179"/>
      <c r="J1" s="179"/>
      <c r="K1" s="179"/>
      <c r="L1" s="179"/>
      <c r="M1" s="179"/>
      <c r="N1" s="179"/>
      <c r="O1" s="179"/>
      <c r="P1" s="179"/>
      <c r="Q1" s="180"/>
    </row>
    <row r="2" spans="1:17" s="48" customFormat="1" ht="15.75">
      <c r="A2" s="175"/>
      <c r="B2" s="175"/>
      <c r="C2" s="176"/>
      <c r="D2" s="176"/>
      <c r="E2" s="177"/>
      <c r="F2" s="175" t="s">
        <v>76</v>
      </c>
      <c r="G2" s="175"/>
      <c r="H2" s="178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12.75">
      <c r="A3" s="148"/>
      <c r="B3" s="148"/>
      <c r="C3" s="19"/>
      <c r="D3" s="19"/>
      <c r="E3" s="149"/>
      <c r="F3" s="247"/>
      <c r="G3" s="148"/>
      <c r="H3" s="151"/>
      <c r="I3" s="152"/>
      <c r="J3" s="152"/>
      <c r="K3" s="152"/>
      <c r="L3" s="152"/>
      <c r="M3" s="152"/>
      <c r="N3" s="152"/>
      <c r="O3" s="152"/>
      <c r="P3" s="152"/>
      <c r="Q3" s="163"/>
    </row>
    <row r="4" spans="1:17" ht="14.25">
      <c r="A4" s="162"/>
      <c r="B4" s="162"/>
      <c r="C4" s="19"/>
      <c r="D4" s="19"/>
      <c r="E4" s="34"/>
      <c r="F4" s="247"/>
      <c r="G4" s="148"/>
      <c r="H4" s="151"/>
      <c r="I4" s="152"/>
      <c r="J4" s="152"/>
      <c r="K4" s="152"/>
      <c r="L4" s="152"/>
      <c r="M4" s="152"/>
      <c r="N4" s="152"/>
      <c r="O4" s="152"/>
      <c r="P4" s="152"/>
      <c r="Q4" s="163"/>
    </row>
    <row r="5" spans="1:17" ht="14.25" customHeight="1">
      <c r="A5" s="162" t="s">
        <v>3</v>
      </c>
      <c r="B5" s="162"/>
      <c r="C5" s="19"/>
      <c r="D5" s="19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</row>
    <row r="6" spans="1:17" ht="14.25">
      <c r="A6" s="162" t="s">
        <v>4</v>
      </c>
      <c r="B6" s="162"/>
      <c r="C6" s="19"/>
      <c r="D6" s="19"/>
      <c r="E6" s="50"/>
      <c r="F6" s="165"/>
      <c r="G6" s="166"/>
      <c r="H6" s="167"/>
      <c r="I6" s="167"/>
      <c r="J6" s="168"/>
      <c r="K6" s="163"/>
      <c r="L6" s="163"/>
      <c r="M6" s="163"/>
      <c r="N6" s="163"/>
      <c r="O6" s="163"/>
      <c r="P6" s="163"/>
      <c r="Q6" s="163"/>
    </row>
    <row r="7" spans="1:17" ht="14.25">
      <c r="A7" s="162" t="s">
        <v>5</v>
      </c>
      <c r="B7" s="162"/>
      <c r="C7" s="19"/>
      <c r="D7" s="19"/>
      <c r="E7" s="50"/>
      <c r="F7" s="247"/>
      <c r="G7" s="148"/>
      <c r="H7" s="151"/>
      <c r="I7" s="152"/>
      <c r="J7" s="152"/>
      <c r="K7" s="152"/>
      <c r="L7" s="152"/>
      <c r="M7" s="152"/>
      <c r="N7" s="152"/>
      <c r="O7" s="152"/>
      <c r="P7" s="152"/>
      <c r="Q7" s="163"/>
    </row>
    <row r="8" spans="1:17" ht="14.25">
      <c r="A8" s="259" t="s">
        <v>404</v>
      </c>
      <c r="B8" s="162"/>
      <c r="C8" s="19"/>
      <c r="D8" s="19"/>
      <c r="E8" s="149"/>
      <c r="F8" s="247"/>
      <c r="G8" s="148"/>
      <c r="H8" s="151"/>
      <c r="I8" s="152"/>
      <c r="J8" s="152"/>
      <c r="K8" s="152"/>
      <c r="L8" s="30"/>
      <c r="M8" s="152"/>
      <c r="N8" s="152"/>
      <c r="O8" s="169" t="s">
        <v>31</v>
      </c>
      <c r="Q8" s="258">
        <f>Q87</f>
        <v>0</v>
      </c>
    </row>
    <row r="9" spans="1:17" ht="14.25">
      <c r="A9" s="15"/>
      <c r="B9" s="162"/>
      <c r="C9" s="19"/>
      <c r="D9" s="19"/>
      <c r="E9" s="149"/>
      <c r="F9" s="247"/>
      <c r="G9" s="148"/>
      <c r="H9" s="151"/>
      <c r="I9" s="152"/>
      <c r="J9" s="152"/>
      <c r="K9" s="152"/>
      <c r="L9" s="152"/>
      <c r="M9" s="152"/>
      <c r="N9" s="152"/>
      <c r="O9" s="152"/>
      <c r="P9" s="152"/>
      <c r="Q9" s="163"/>
    </row>
    <row r="10" spans="1:18" ht="20.25" customHeight="1">
      <c r="A10" s="522" t="s">
        <v>6</v>
      </c>
      <c r="B10" s="522" t="s">
        <v>47</v>
      </c>
      <c r="C10" s="554" t="s">
        <v>7</v>
      </c>
      <c r="D10" s="526" t="s">
        <v>0</v>
      </c>
      <c r="E10" s="556" t="s">
        <v>8</v>
      </c>
      <c r="F10" s="585" t="s">
        <v>9</v>
      </c>
      <c r="G10" s="521" t="s">
        <v>10</v>
      </c>
      <c r="H10" s="521"/>
      <c r="I10" s="521"/>
      <c r="J10" s="521"/>
      <c r="K10" s="521"/>
      <c r="L10" s="553"/>
      <c r="M10" s="552" t="s">
        <v>13</v>
      </c>
      <c r="N10" s="521"/>
      <c r="O10" s="521"/>
      <c r="P10" s="521"/>
      <c r="Q10" s="553"/>
      <c r="R10" s="9"/>
    </row>
    <row r="11" spans="1:17" ht="78.75" customHeight="1">
      <c r="A11" s="523"/>
      <c r="B11" s="523"/>
      <c r="C11" s="555"/>
      <c r="D11" s="527"/>
      <c r="E11" s="557"/>
      <c r="F11" s="586"/>
      <c r="G11" s="7" t="s">
        <v>11</v>
      </c>
      <c r="H11" s="7" t="s">
        <v>32</v>
      </c>
      <c r="I11" s="8" t="s">
        <v>33</v>
      </c>
      <c r="J11" s="8" t="s">
        <v>34</v>
      </c>
      <c r="K11" s="8" t="s">
        <v>35</v>
      </c>
      <c r="L11" s="8" t="s">
        <v>36</v>
      </c>
      <c r="M11" s="8" t="s">
        <v>12</v>
      </c>
      <c r="N11" s="8" t="s">
        <v>33</v>
      </c>
      <c r="O11" s="8" t="s">
        <v>34</v>
      </c>
      <c r="P11" s="8" t="s">
        <v>35</v>
      </c>
      <c r="Q11" s="8" t="s">
        <v>37</v>
      </c>
    </row>
    <row r="12" spans="1:17" ht="12.75">
      <c r="A12" s="54"/>
      <c r="B12" s="54"/>
      <c r="C12" s="255"/>
      <c r="D12" s="55"/>
      <c r="E12" s="56"/>
      <c r="F12" s="171"/>
      <c r="G12" s="54"/>
      <c r="H12" s="57"/>
      <c r="I12" s="11"/>
      <c r="J12" s="11"/>
      <c r="K12" s="11"/>
      <c r="L12" s="11"/>
      <c r="M12" s="11"/>
      <c r="N12" s="11"/>
      <c r="O12" s="11"/>
      <c r="P12" s="11"/>
      <c r="Q12" s="58"/>
    </row>
    <row r="13" spans="1:17" ht="12.75">
      <c r="A13" s="54"/>
      <c r="B13" s="54"/>
      <c r="C13" s="254" t="s">
        <v>284</v>
      </c>
      <c r="D13" s="250"/>
      <c r="E13" s="160"/>
      <c r="F13" s="174"/>
      <c r="G13" s="242"/>
      <c r="H13" s="242"/>
      <c r="I13" s="130">
        <f>ROUND(G13*H13,2)</f>
        <v>0</v>
      </c>
      <c r="J13" s="127"/>
      <c r="K13" s="130">
        <f>I13*6%</f>
        <v>0</v>
      </c>
      <c r="L13" s="130">
        <f>K13+J13+I13</f>
        <v>0</v>
      </c>
      <c r="M13" s="130">
        <f>ROUND(G13*F13,2)</f>
        <v>0</v>
      </c>
      <c r="N13" s="130">
        <f>ROUND(I13*F13,2)</f>
        <v>0</v>
      </c>
      <c r="O13" s="130">
        <f>ROUND(J13*F13,2)</f>
        <v>0</v>
      </c>
      <c r="P13" s="130">
        <f>ROUND(K13*F13,2)</f>
        <v>0</v>
      </c>
      <c r="Q13" s="147">
        <f>P13+O13+N13</f>
        <v>0</v>
      </c>
    </row>
    <row r="14" spans="1:17" ht="38.25">
      <c r="A14" s="250">
        <v>1</v>
      </c>
      <c r="B14" s="252" t="s">
        <v>295</v>
      </c>
      <c r="C14" s="442" t="s">
        <v>423</v>
      </c>
      <c r="D14" s="238" t="s">
        <v>424</v>
      </c>
      <c r="E14" s="238" t="s">
        <v>209</v>
      </c>
      <c r="F14" s="238">
        <v>1</v>
      </c>
      <c r="G14" s="161"/>
      <c r="H14" s="161"/>
      <c r="I14" s="130"/>
      <c r="J14" s="161"/>
      <c r="K14" s="161"/>
      <c r="L14" s="161"/>
      <c r="M14" s="130"/>
      <c r="N14" s="130"/>
      <c r="O14" s="130"/>
      <c r="P14" s="130"/>
      <c r="Q14" s="147"/>
    </row>
    <row r="15" spans="1:17" ht="127.5">
      <c r="A15" s="250">
        <v>2</v>
      </c>
      <c r="B15" s="252" t="s">
        <v>295</v>
      </c>
      <c r="C15" s="442" t="s">
        <v>425</v>
      </c>
      <c r="D15" s="238" t="s">
        <v>424</v>
      </c>
      <c r="E15" s="238" t="s">
        <v>209</v>
      </c>
      <c r="F15" s="238">
        <v>1</v>
      </c>
      <c r="G15" s="161"/>
      <c r="H15" s="161"/>
      <c r="I15" s="130"/>
      <c r="J15" s="161"/>
      <c r="K15" s="161"/>
      <c r="L15" s="161"/>
      <c r="M15" s="130"/>
      <c r="N15" s="130"/>
      <c r="O15" s="130"/>
      <c r="P15" s="130"/>
      <c r="Q15" s="147"/>
    </row>
    <row r="16" spans="1:17" ht="127.5">
      <c r="A16" s="250">
        <v>3</v>
      </c>
      <c r="B16" s="252" t="s">
        <v>295</v>
      </c>
      <c r="C16" s="442" t="s">
        <v>426</v>
      </c>
      <c r="D16" s="238" t="s">
        <v>424</v>
      </c>
      <c r="E16" s="238" t="s">
        <v>209</v>
      </c>
      <c r="F16" s="238">
        <v>1</v>
      </c>
      <c r="G16" s="161"/>
      <c r="H16" s="161"/>
      <c r="I16" s="130"/>
      <c r="J16" s="161"/>
      <c r="K16" s="161"/>
      <c r="L16" s="161"/>
      <c r="M16" s="130"/>
      <c r="N16" s="130"/>
      <c r="O16" s="130"/>
      <c r="P16" s="130"/>
      <c r="Q16" s="147"/>
    </row>
    <row r="17" spans="1:17" ht="127.5">
      <c r="A17" s="250">
        <v>4</v>
      </c>
      <c r="B17" s="252" t="s">
        <v>295</v>
      </c>
      <c r="C17" s="442" t="s">
        <v>427</v>
      </c>
      <c r="D17" s="238" t="s">
        <v>424</v>
      </c>
      <c r="E17" s="238" t="s">
        <v>209</v>
      </c>
      <c r="F17" s="238">
        <v>1</v>
      </c>
      <c r="G17" s="161"/>
      <c r="H17" s="161"/>
      <c r="I17" s="130"/>
      <c r="J17" s="161"/>
      <c r="K17" s="161"/>
      <c r="L17" s="161"/>
      <c r="M17" s="130"/>
      <c r="N17" s="130"/>
      <c r="O17" s="130"/>
      <c r="P17" s="130"/>
      <c r="Q17" s="147"/>
    </row>
    <row r="18" spans="1:17" ht="19.5" customHeight="1">
      <c r="A18" s="137"/>
      <c r="B18" s="252" t="s">
        <v>295</v>
      </c>
      <c r="C18" s="254" t="s">
        <v>285</v>
      </c>
      <c r="D18" s="250"/>
      <c r="E18" s="137"/>
      <c r="F18" s="242"/>
      <c r="G18" s="161"/>
      <c r="H18" s="161"/>
      <c r="I18" s="130"/>
      <c r="J18" s="161"/>
      <c r="K18" s="161"/>
      <c r="L18" s="161"/>
      <c r="M18" s="130"/>
      <c r="N18" s="130"/>
      <c r="O18" s="130"/>
      <c r="P18" s="130"/>
      <c r="Q18" s="147"/>
    </row>
    <row r="19" spans="1:17" ht="39.75" customHeight="1">
      <c r="A19" s="137">
        <v>14</v>
      </c>
      <c r="B19" s="252" t="s">
        <v>295</v>
      </c>
      <c r="C19" s="443" t="s">
        <v>428</v>
      </c>
      <c r="D19" s="444" t="s">
        <v>429</v>
      </c>
      <c r="E19" s="445" t="s">
        <v>52</v>
      </c>
      <c r="F19" s="445">
        <v>40</v>
      </c>
      <c r="G19" s="161"/>
      <c r="H19" s="161"/>
      <c r="I19" s="130"/>
      <c r="J19" s="161"/>
      <c r="K19" s="161"/>
      <c r="L19" s="161"/>
      <c r="M19" s="130"/>
      <c r="N19" s="130"/>
      <c r="O19" s="130"/>
      <c r="P19" s="130"/>
      <c r="Q19" s="147"/>
    </row>
    <row r="20" spans="1:17" ht="39.75" customHeight="1">
      <c r="A20" s="137">
        <v>16</v>
      </c>
      <c r="B20" s="252" t="s">
        <v>295</v>
      </c>
      <c r="C20" s="443" t="s">
        <v>430</v>
      </c>
      <c r="D20" s="444" t="s">
        <v>429</v>
      </c>
      <c r="E20" s="445" t="s">
        <v>52</v>
      </c>
      <c r="F20" s="445">
        <v>45</v>
      </c>
      <c r="G20" s="161"/>
      <c r="H20" s="161"/>
      <c r="I20" s="130"/>
      <c r="J20" s="161"/>
      <c r="K20" s="242"/>
      <c r="L20" s="161"/>
      <c r="M20" s="130"/>
      <c r="N20" s="130"/>
      <c r="O20" s="130"/>
      <c r="P20" s="130"/>
      <c r="Q20" s="147"/>
    </row>
    <row r="21" spans="1:17" ht="39.75" customHeight="1">
      <c r="A21" s="137">
        <v>17</v>
      </c>
      <c r="B21" s="252" t="s">
        <v>295</v>
      </c>
      <c r="C21" s="443" t="s">
        <v>431</v>
      </c>
      <c r="D21" s="444" t="s">
        <v>429</v>
      </c>
      <c r="E21" s="445" t="s">
        <v>52</v>
      </c>
      <c r="F21" s="445">
        <v>500</v>
      </c>
      <c r="G21" s="161"/>
      <c r="H21" s="161"/>
      <c r="I21" s="130"/>
      <c r="J21" s="161"/>
      <c r="K21" s="242"/>
      <c r="L21" s="161"/>
      <c r="M21" s="130"/>
      <c r="N21" s="130"/>
      <c r="O21" s="130"/>
      <c r="P21" s="130"/>
      <c r="Q21" s="147"/>
    </row>
    <row r="22" spans="1:17" ht="39.75" customHeight="1">
      <c r="A22" s="137">
        <v>18</v>
      </c>
      <c r="B22" s="252" t="s">
        <v>295</v>
      </c>
      <c r="C22" s="443" t="s">
        <v>431</v>
      </c>
      <c r="D22" s="444" t="s">
        <v>432</v>
      </c>
      <c r="E22" s="445" t="s">
        <v>52</v>
      </c>
      <c r="F22" s="445">
        <v>10</v>
      </c>
      <c r="G22" s="161"/>
      <c r="H22" s="161"/>
      <c r="I22" s="130"/>
      <c r="J22" s="161"/>
      <c r="K22" s="242"/>
      <c r="L22" s="161"/>
      <c r="M22" s="130"/>
      <c r="N22" s="130"/>
      <c r="O22" s="130"/>
      <c r="P22" s="130"/>
      <c r="Q22" s="147"/>
    </row>
    <row r="23" spans="1:17" ht="39.75" customHeight="1">
      <c r="A23" s="137">
        <v>19</v>
      </c>
      <c r="B23" s="252" t="s">
        <v>295</v>
      </c>
      <c r="C23" s="443" t="s">
        <v>433</v>
      </c>
      <c r="D23" s="444" t="s">
        <v>434</v>
      </c>
      <c r="E23" s="445" t="s">
        <v>52</v>
      </c>
      <c r="F23" s="445">
        <v>30</v>
      </c>
      <c r="G23" s="161"/>
      <c r="H23" s="161"/>
      <c r="I23" s="130"/>
      <c r="J23" s="161"/>
      <c r="K23" s="242"/>
      <c r="L23" s="161"/>
      <c r="M23" s="130"/>
      <c r="N23" s="130"/>
      <c r="O23" s="130"/>
      <c r="P23" s="130"/>
      <c r="Q23" s="147"/>
    </row>
    <row r="24" spans="1:17" ht="39.75" customHeight="1">
      <c r="A24" s="137">
        <v>20</v>
      </c>
      <c r="B24" s="252" t="s">
        <v>295</v>
      </c>
      <c r="C24" s="443" t="s">
        <v>433</v>
      </c>
      <c r="D24" s="444" t="s">
        <v>429</v>
      </c>
      <c r="E24" s="445" t="s">
        <v>52</v>
      </c>
      <c r="F24" s="445">
        <v>2060</v>
      </c>
      <c r="G24" s="161"/>
      <c r="H24" s="161"/>
      <c r="I24" s="130"/>
      <c r="J24" s="161"/>
      <c r="K24" s="242"/>
      <c r="L24" s="161"/>
      <c r="M24" s="130"/>
      <c r="N24" s="130"/>
      <c r="O24" s="130"/>
      <c r="P24" s="130"/>
      <c r="Q24" s="147"/>
    </row>
    <row r="25" spans="1:17" ht="39.75" customHeight="1">
      <c r="A25" s="137">
        <v>21</v>
      </c>
      <c r="B25" s="252" t="s">
        <v>295</v>
      </c>
      <c r="C25" s="443" t="s">
        <v>435</v>
      </c>
      <c r="D25" s="444" t="s">
        <v>429</v>
      </c>
      <c r="E25" s="445" t="s">
        <v>52</v>
      </c>
      <c r="F25" s="445">
        <v>940</v>
      </c>
      <c r="G25" s="161"/>
      <c r="H25" s="161"/>
      <c r="I25" s="130"/>
      <c r="J25" s="161"/>
      <c r="K25" s="242"/>
      <c r="L25" s="161"/>
      <c r="M25" s="130"/>
      <c r="N25" s="130"/>
      <c r="O25" s="130"/>
      <c r="P25" s="130"/>
      <c r="Q25" s="147"/>
    </row>
    <row r="26" spans="1:17" ht="39.75" customHeight="1">
      <c r="A26" s="137">
        <v>22</v>
      </c>
      <c r="B26" s="252" t="s">
        <v>295</v>
      </c>
      <c r="C26" s="443" t="s">
        <v>435</v>
      </c>
      <c r="D26" s="444" t="s">
        <v>432</v>
      </c>
      <c r="E26" s="445" t="s">
        <v>52</v>
      </c>
      <c r="F26" s="445">
        <v>5</v>
      </c>
      <c r="G26" s="161"/>
      <c r="H26" s="161"/>
      <c r="I26" s="130"/>
      <c r="J26" s="161"/>
      <c r="K26" s="242"/>
      <c r="L26" s="161"/>
      <c r="M26" s="130"/>
      <c r="N26" s="130"/>
      <c r="O26" s="130"/>
      <c r="P26" s="130"/>
      <c r="Q26" s="147"/>
    </row>
    <row r="27" spans="1:17" ht="22.5">
      <c r="A27" s="137">
        <v>23</v>
      </c>
      <c r="B27" s="252" t="s">
        <v>295</v>
      </c>
      <c r="C27" s="443" t="s">
        <v>436</v>
      </c>
      <c r="D27" s="444" t="s">
        <v>437</v>
      </c>
      <c r="E27" s="445" t="s">
        <v>52</v>
      </c>
      <c r="F27" s="445">
        <v>50</v>
      </c>
      <c r="G27" s="161"/>
      <c r="H27" s="161"/>
      <c r="I27" s="130"/>
      <c r="J27" s="161"/>
      <c r="K27" s="161"/>
      <c r="L27" s="161"/>
      <c r="M27" s="130"/>
      <c r="N27" s="130"/>
      <c r="O27" s="130"/>
      <c r="P27" s="130"/>
      <c r="Q27" s="147"/>
    </row>
    <row r="28" spans="1:17" ht="31.5" customHeight="1">
      <c r="A28" s="137"/>
      <c r="B28" s="252" t="s">
        <v>295</v>
      </c>
      <c r="C28" s="254" t="s">
        <v>286</v>
      </c>
      <c r="D28" s="250"/>
      <c r="E28" s="137"/>
      <c r="F28" s="242"/>
      <c r="G28" s="242"/>
      <c r="H28" s="161"/>
      <c r="I28" s="130"/>
      <c r="J28" s="161"/>
      <c r="K28" s="242"/>
      <c r="L28" s="161"/>
      <c r="M28" s="130"/>
      <c r="N28" s="130"/>
      <c r="O28" s="130"/>
      <c r="P28" s="130"/>
      <c r="Q28" s="147"/>
    </row>
    <row r="29" spans="1:17" ht="38.25">
      <c r="A29" s="137">
        <v>24</v>
      </c>
      <c r="B29" s="252" t="s">
        <v>295</v>
      </c>
      <c r="C29" s="446" t="s">
        <v>438</v>
      </c>
      <c r="D29" s="445"/>
      <c r="E29" s="445" t="s">
        <v>196</v>
      </c>
      <c r="F29" s="445">
        <v>4</v>
      </c>
      <c r="G29" s="242"/>
      <c r="H29" s="161"/>
      <c r="I29" s="130"/>
      <c r="J29" s="161"/>
      <c r="K29" s="242"/>
      <c r="L29" s="161"/>
      <c r="M29" s="130"/>
      <c r="N29" s="130"/>
      <c r="O29" s="130"/>
      <c r="P29" s="130"/>
      <c r="Q29" s="147"/>
    </row>
    <row r="30" spans="1:17" ht="38.25">
      <c r="A30" s="137">
        <v>25</v>
      </c>
      <c r="B30" s="252" t="s">
        <v>295</v>
      </c>
      <c r="C30" s="446" t="s">
        <v>439</v>
      </c>
      <c r="D30" s="445"/>
      <c r="E30" s="445" t="s">
        <v>196</v>
      </c>
      <c r="F30" s="445">
        <v>9</v>
      </c>
      <c r="G30" s="242"/>
      <c r="H30" s="161"/>
      <c r="I30" s="130"/>
      <c r="J30" s="161"/>
      <c r="K30" s="242"/>
      <c r="L30" s="161"/>
      <c r="M30" s="130"/>
      <c r="N30" s="130"/>
      <c r="O30" s="130"/>
      <c r="P30" s="130"/>
      <c r="Q30" s="147"/>
    </row>
    <row r="31" spans="1:17" ht="38.25">
      <c r="A31" s="137">
        <v>26</v>
      </c>
      <c r="B31" s="252" t="s">
        <v>295</v>
      </c>
      <c r="C31" s="446" t="s">
        <v>440</v>
      </c>
      <c r="D31" s="445"/>
      <c r="E31" s="445" t="s">
        <v>196</v>
      </c>
      <c r="F31" s="445">
        <v>4</v>
      </c>
      <c r="G31" s="242"/>
      <c r="H31" s="161"/>
      <c r="I31" s="130"/>
      <c r="J31" s="161"/>
      <c r="K31" s="242"/>
      <c r="L31" s="161"/>
      <c r="M31" s="130"/>
      <c r="N31" s="130"/>
      <c r="O31" s="130"/>
      <c r="P31" s="130"/>
      <c r="Q31" s="147"/>
    </row>
    <row r="32" spans="1:17" ht="38.25">
      <c r="A32" s="137">
        <v>27</v>
      </c>
      <c r="B32" s="252" t="s">
        <v>295</v>
      </c>
      <c r="C32" s="446" t="s">
        <v>441</v>
      </c>
      <c r="D32" s="445"/>
      <c r="E32" s="445" t="s">
        <v>196</v>
      </c>
      <c r="F32" s="445">
        <v>21</v>
      </c>
      <c r="G32" s="242"/>
      <c r="H32" s="161"/>
      <c r="I32" s="130"/>
      <c r="J32" s="161"/>
      <c r="K32" s="242"/>
      <c r="L32" s="161"/>
      <c r="M32" s="130"/>
      <c r="N32" s="130"/>
      <c r="O32" s="130"/>
      <c r="P32" s="130"/>
      <c r="Q32" s="147"/>
    </row>
    <row r="33" spans="1:17" ht="38.25">
      <c r="A33" s="137">
        <v>28</v>
      </c>
      <c r="B33" s="252" t="s">
        <v>295</v>
      </c>
      <c r="C33" s="446" t="s">
        <v>442</v>
      </c>
      <c r="D33" s="445"/>
      <c r="E33" s="445" t="s">
        <v>196</v>
      </c>
      <c r="F33" s="445">
        <v>1</v>
      </c>
      <c r="G33" s="242"/>
      <c r="H33" s="161"/>
      <c r="I33" s="130"/>
      <c r="J33" s="161"/>
      <c r="K33" s="242"/>
      <c r="L33" s="161"/>
      <c r="M33" s="130"/>
      <c r="N33" s="130"/>
      <c r="O33" s="130"/>
      <c r="P33" s="130"/>
      <c r="Q33" s="147"/>
    </row>
    <row r="34" spans="1:17" ht="38.25">
      <c r="A34" s="137">
        <v>29</v>
      </c>
      <c r="B34" s="252" t="s">
        <v>295</v>
      </c>
      <c r="C34" s="446" t="s">
        <v>443</v>
      </c>
      <c r="D34" s="445"/>
      <c r="E34" s="445" t="s">
        <v>196</v>
      </c>
      <c r="F34" s="445">
        <v>5</v>
      </c>
      <c r="G34" s="242"/>
      <c r="H34" s="161"/>
      <c r="I34" s="130"/>
      <c r="J34" s="161"/>
      <c r="K34" s="242"/>
      <c r="L34" s="161"/>
      <c r="M34" s="130"/>
      <c r="N34" s="130"/>
      <c r="O34" s="130"/>
      <c r="P34" s="130"/>
      <c r="Q34" s="147"/>
    </row>
    <row r="35" spans="1:17" ht="38.25">
      <c r="A35" s="137">
        <v>30</v>
      </c>
      <c r="B35" s="252" t="s">
        <v>295</v>
      </c>
      <c r="C35" s="447" t="s">
        <v>444</v>
      </c>
      <c r="D35" s="448" t="s">
        <v>445</v>
      </c>
      <c r="E35" s="448" t="s">
        <v>196</v>
      </c>
      <c r="F35" s="448">
        <v>2</v>
      </c>
      <c r="G35" s="242"/>
      <c r="H35" s="161"/>
      <c r="I35" s="130"/>
      <c r="J35" s="161"/>
      <c r="K35" s="242"/>
      <c r="L35" s="161"/>
      <c r="M35" s="130"/>
      <c r="N35" s="130"/>
      <c r="O35" s="130"/>
      <c r="P35" s="130"/>
      <c r="Q35" s="147"/>
    </row>
    <row r="36" spans="1:17" ht="51">
      <c r="A36" s="137"/>
      <c r="B36" s="252"/>
      <c r="C36" s="446" t="s">
        <v>446</v>
      </c>
      <c r="D36" s="445"/>
      <c r="E36" s="445" t="s">
        <v>196</v>
      </c>
      <c r="F36" s="445">
        <v>24</v>
      </c>
      <c r="G36" s="242"/>
      <c r="H36" s="161"/>
      <c r="I36" s="130"/>
      <c r="J36" s="161"/>
      <c r="K36" s="242"/>
      <c r="L36" s="161"/>
      <c r="M36" s="130"/>
      <c r="N36" s="130"/>
      <c r="O36" s="130"/>
      <c r="P36" s="130"/>
      <c r="Q36" s="147"/>
    </row>
    <row r="37" spans="1:17" ht="51">
      <c r="A37" s="137"/>
      <c r="B37" s="252"/>
      <c r="C37" s="446" t="s">
        <v>447</v>
      </c>
      <c r="D37" s="445"/>
      <c r="E37" s="445" t="s">
        <v>196</v>
      </c>
      <c r="F37" s="445">
        <v>13</v>
      </c>
      <c r="G37" s="242"/>
      <c r="H37" s="161"/>
      <c r="I37" s="130"/>
      <c r="J37" s="161"/>
      <c r="K37" s="242"/>
      <c r="L37" s="161"/>
      <c r="M37" s="130"/>
      <c r="N37" s="130"/>
      <c r="O37" s="130"/>
      <c r="P37" s="130"/>
      <c r="Q37" s="147"/>
    </row>
    <row r="38" spans="1:17" ht="51">
      <c r="A38" s="137"/>
      <c r="B38" s="252"/>
      <c r="C38" s="446" t="s">
        <v>448</v>
      </c>
      <c r="D38" s="445"/>
      <c r="E38" s="445" t="s">
        <v>196</v>
      </c>
      <c r="F38" s="448">
        <v>10</v>
      </c>
      <c r="G38" s="242"/>
      <c r="H38" s="161"/>
      <c r="I38" s="130"/>
      <c r="J38" s="161"/>
      <c r="K38" s="242"/>
      <c r="L38" s="161"/>
      <c r="M38" s="130"/>
      <c r="N38" s="130"/>
      <c r="O38" s="130"/>
      <c r="P38" s="130"/>
      <c r="Q38" s="147"/>
    </row>
    <row r="39" spans="1:17" ht="51">
      <c r="A39" s="137"/>
      <c r="B39" s="252"/>
      <c r="C39" s="446" t="s">
        <v>449</v>
      </c>
      <c r="D39" s="445"/>
      <c r="E39" s="449" t="s">
        <v>196</v>
      </c>
      <c r="F39" s="238">
        <v>8</v>
      </c>
      <c r="G39" s="242"/>
      <c r="H39" s="161"/>
      <c r="I39" s="130"/>
      <c r="J39" s="161"/>
      <c r="K39" s="242"/>
      <c r="L39" s="161"/>
      <c r="M39" s="130"/>
      <c r="N39" s="130"/>
      <c r="O39" s="130"/>
      <c r="P39" s="130"/>
      <c r="Q39" s="147"/>
    </row>
    <row r="40" spans="1:17" ht="51">
      <c r="A40" s="137"/>
      <c r="B40" s="252"/>
      <c r="C40" s="446" t="s">
        <v>450</v>
      </c>
      <c r="D40" s="445"/>
      <c r="E40" s="449" t="s">
        <v>196</v>
      </c>
      <c r="F40" s="238">
        <v>2</v>
      </c>
      <c r="G40" s="242"/>
      <c r="H40" s="161"/>
      <c r="I40" s="130"/>
      <c r="J40" s="161"/>
      <c r="K40" s="242"/>
      <c r="L40" s="161"/>
      <c r="M40" s="130"/>
      <c r="N40" s="130"/>
      <c r="O40" s="130"/>
      <c r="P40" s="130"/>
      <c r="Q40" s="147"/>
    </row>
    <row r="41" spans="1:17" ht="51">
      <c r="A41" s="137"/>
      <c r="B41" s="252"/>
      <c r="C41" s="446" t="s">
        <v>451</v>
      </c>
      <c r="D41" s="445"/>
      <c r="E41" s="445" t="s">
        <v>196</v>
      </c>
      <c r="F41" s="450">
        <v>26</v>
      </c>
      <c r="G41" s="242"/>
      <c r="H41" s="161"/>
      <c r="I41" s="130"/>
      <c r="J41" s="161"/>
      <c r="K41" s="242"/>
      <c r="L41" s="161"/>
      <c r="M41" s="130"/>
      <c r="N41" s="130"/>
      <c r="O41" s="130"/>
      <c r="P41" s="130"/>
      <c r="Q41" s="147"/>
    </row>
    <row r="42" spans="1:17" ht="51">
      <c r="A42" s="137">
        <v>31</v>
      </c>
      <c r="B42" s="252" t="s">
        <v>295</v>
      </c>
      <c r="C42" s="446" t="s">
        <v>452</v>
      </c>
      <c r="D42" s="445"/>
      <c r="E42" s="445" t="s">
        <v>196</v>
      </c>
      <c r="F42" s="450">
        <v>2</v>
      </c>
      <c r="G42" s="242"/>
      <c r="H42" s="161"/>
      <c r="I42" s="130"/>
      <c r="J42" s="161"/>
      <c r="K42" s="242"/>
      <c r="L42" s="161"/>
      <c r="M42" s="130"/>
      <c r="N42" s="130"/>
      <c r="O42" s="130"/>
      <c r="P42" s="130"/>
      <c r="Q42" s="147"/>
    </row>
    <row r="43" spans="1:17" ht="31.5" customHeight="1">
      <c r="A43" s="137"/>
      <c r="B43" s="252" t="s">
        <v>295</v>
      </c>
      <c r="C43" s="254" t="s">
        <v>287</v>
      </c>
      <c r="D43" s="250"/>
      <c r="E43" s="137"/>
      <c r="F43" s="242"/>
      <c r="G43" s="242"/>
      <c r="H43" s="161"/>
      <c r="I43" s="130"/>
      <c r="J43" s="161"/>
      <c r="K43" s="242"/>
      <c r="L43" s="161"/>
      <c r="M43" s="130"/>
      <c r="N43" s="130"/>
      <c r="O43" s="130"/>
      <c r="P43" s="130"/>
      <c r="Q43" s="147"/>
    </row>
    <row r="44" spans="1:17" ht="63.75">
      <c r="A44" s="137">
        <v>32</v>
      </c>
      <c r="B44" s="252" t="s">
        <v>295</v>
      </c>
      <c r="C44" s="442" t="s">
        <v>453</v>
      </c>
      <c r="D44" s="451" t="s">
        <v>454</v>
      </c>
      <c r="E44" s="238" t="s">
        <v>196</v>
      </c>
      <c r="F44" s="451">
        <v>5</v>
      </c>
      <c r="G44" s="242"/>
      <c r="H44" s="161"/>
      <c r="I44" s="130"/>
      <c r="J44" s="161"/>
      <c r="K44" s="161"/>
      <c r="L44" s="161"/>
      <c r="M44" s="130"/>
      <c r="N44" s="130"/>
      <c r="O44" s="130"/>
      <c r="P44" s="130"/>
      <c r="Q44" s="147"/>
    </row>
    <row r="45" spans="1:17" ht="63.75">
      <c r="A45" s="137">
        <v>33</v>
      </c>
      <c r="B45" s="252" t="s">
        <v>295</v>
      </c>
      <c r="C45" s="442" t="s">
        <v>455</v>
      </c>
      <c r="D45" s="451" t="s">
        <v>454</v>
      </c>
      <c r="E45" s="238" t="s">
        <v>196</v>
      </c>
      <c r="F45" s="451">
        <v>3</v>
      </c>
      <c r="G45" s="242"/>
      <c r="H45" s="161"/>
      <c r="I45" s="130"/>
      <c r="J45" s="161"/>
      <c r="K45" s="161"/>
      <c r="L45" s="161"/>
      <c r="M45" s="130"/>
      <c r="N45" s="130"/>
      <c r="O45" s="130"/>
      <c r="P45" s="130"/>
      <c r="Q45" s="147"/>
    </row>
    <row r="46" spans="1:17" ht="63.75">
      <c r="A46" s="137">
        <v>34</v>
      </c>
      <c r="B46" s="252" t="s">
        <v>295</v>
      </c>
      <c r="C46" s="442" t="s">
        <v>456</v>
      </c>
      <c r="D46" s="451" t="s">
        <v>457</v>
      </c>
      <c r="E46" s="238" t="s">
        <v>196</v>
      </c>
      <c r="F46" s="451">
        <v>1</v>
      </c>
      <c r="G46" s="242"/>
      <c r="H46" s="161"/>
      <c r="I46" s="130"/>
      <c r="J46" s="161"/>
      <c r="K46" s="161"/>
      <c r="L46" s="161"/>
      <c r="M46" s="130"/>
      <c r="N46" s="130"/>
      <c r="O46" s="130"/>
      <c r="P46" s="130"/>
      <c r="Q46" s="147"/>
    </row>
    <row r="47" spans="1:17" ht="89.25">
      <c r="A47" s="137">
        <v>35</v>
      </c>
      <c r="B47" s="252" t="s">
        <v>295</v>
      </c>
      <c r="C47" s="442" t="s">
        <v>458</v>
      </c>
      <c r="D47" s="451" t="s">
        <v>457</v>
      </c>
      <c r="E47" s="238" t="s">
        <v>196</v>
      </c>
      <c r="F47" s="451">
        <v>1</v>
      </c>
      <c r="G47" s="242"/>
      <c r="H47" s="161"/>
      <c r="I47" s="130"/>
      <c r="J47" s="161"/>
      <c r="K47" s="161"/>
      <c r="L47" s="161"/>
      <c r="M47" s="130"/>
      <c r="N47" s="130"/>
      <c r="O47" s="130"/>
      <c r="P47" s="130"/>
      <c r="Q47" s="147"/>
    </row>
    <row r="48" spans="1:17" ht="63.75">
      <c r="A48" s="137">
        <v>36</v>
      </c>
      <c r="B48" s="252" t="s">
        <v>295</v>
      </c>
      <c r="C48" s="442" t="s">
        <v>459</v>
      </c>
      <c r="D48" s="451" t="s">
        <v>460</v>
      </c>
      <c r="E48" s="238" t="s">
        <v>196</v>
      </c>
      <c r="F48" s="451">
        <v>20</v>
      </c>
      <c r="G48" s="242"/>
      <c r="H48" s="161"/>
      <c r="I48" s="130"/>
      <c r="J48" s="161"/>
      <c r="K48" s="161"/>
      <c r="L48" s="161"/>
      <c r="M48" s="130"/>
      <c r="N48" s="130"/>
      <c r="O48" s="130"/>
      <c r="P48" s="130"/>
      <c r="Q48" s="147"/>
    </row>
    <row r="49" spans="1:17" ht="89.25">
      <c r="A49" s="137">
        <v>37</v>
      </c>
      <c r="B49" s="252" t="s">
        <v>295</v>
      </c>
      <c r="C49" s="442" t="s">
        <v>461</v>
      </c>
      <c r="D49" s="451" t="s">
        <v>460</v>
      </c>
      <c r="E49" s="238" t="s">
        <v>196</v>
      </c>
      <c r="F49" s="451">
        <v>5</v>
      </c>
      <c r="G49" s="242"/>
      <c r="H49" s="161"/>
      <c r="I49" s="130"/>
      <c r="J49" s="161"/>
      <c r="K49" s="161"/>
      <c r="L49" s="161"/>
      <c r="M49" s="130"/>
      <c r="N49" s="130"/>
      <c r="O49" s="130"/>
      <c r="P49" s="130"/>
      <c r="Q49" s="147"/>
    </row>
    <row r="50" spans="1:17" ht="63.75">
      <c r="A50" s="137">
        <v>38</v>
      </c>
      <c r="B50" s="252" t="s">
        <v>295</v>
      </c>
      <c r="C50" s="442" t="s">
        <v>462</v>
      </c>
      <c r="D50" s="451" t="s">
        <v>460</v>
      </c>
      <c r="E50" s="238" t="s">
        <v>196</v>
      </c>
      <c r="F50" s="451">
        <v>7</v>
      </c>
      <c r="G50" s="242"/>
      <c r="H50" s="161"/>
      <c r="I50" s="130"/>
      <c r="J50" s="161"/>
      <c r="K50" s="161"/>
      <c r="L50" s="161"/>
      <c r="M50" s="130"/>
      <c r="N50" s="130"/>
      <c r="O50" s="130"/>
      <c r="P50" s="130"/>
      <c r="Q50" s="147"/>
    </row>
    <row r="51" spans="1:17" ht="89.25">
      <c r="A51" s="137">
        <v>39</v>
      </c>
      <c r="B51" s="252" t="s">
        <v>295</v>
      </c>
      <c r="C51" s="442" t="s">
        <v>463</v>
      </c>
      <c r="D51" s="451" t="s">
        <v>460</v>
      </c>
      <c r="E51" s="238" t="s">
        <v>196</v>
      </c>
      <c r="F51" s="451">
        <v>3</v>
      </c>
      <c r="G51" s="242"/>
      <c r="H51" s="161"/>
      <c r="I51" s="130"/>
      <c r="J51" s="161"/>
      <c r="K51" s="161"/>
      <c r="L51" s="161"/>
      <c r="M51" s="130"/>
      <c r="N51" s="130"/>
      <c r="O51" s="130"/>
      <c r="P51" s="130"/>
      <c r="Q51" s="147"/>
    </row>
    <row r="52" spans="1:17" ht="63.75">
      <c r="A52" s="137">
        <v>40</v>
      </c>
      <c r="B52" s="252" t="s">
        <v>295</v>
      </c>
      <c r="C52" s="442" t="s">
        <v>464</v>
      </c>
      <c r="D52" s="451" t="s">
        <v>460</v>
      </c>
      <c r="E52" s="238" t="s">
        <v>196</v>
      </c>
      <c r="F52" s="451">
        <v>54</v>
      </c>
      <c r="G52" s="242"/>
      <c r="H52" s="161"/>
      <c r="I52" s="130"/>
      <c r="J52" s="161"/>
      <c r="K52" s="161"/>
      <c r="L52" s="161"/>
      <c r="M52" s="130"/>
      <c r="N52" s="130"/>
      <c r="O52" s="130"/>
      <c r="P52" s="130"/>
      <c r="Q52" s="147"/>
    </row>
    <row r="53" spans="1:17" ht="63.75">
      <c r="A53" s="137">
        <v>41</v>
      </c>
      <c r="B53" s="252" t="s">
        <v>295</v>
      </c>
      <c r="C53" s="442" t="s">
        <v>465</v>
      </c>
      <c r="D53" s="451" t="s">
        <v>460</v>
      </c>
      <c r="E53" s="238" t="s">
        <v>196</v>
      </c>
      <c r="F53" s="451">
        <v>39</v>
      </c>
      <c r="G53" s="242"/>
      <c r="H53" s="161"/>
      <c r="I53" s="130"/>
      <c r="J53" s="161"/>
      <c r="K53" s="161"/>
      <c r="L53" s="161"/>
      <c r="M53" s="130"/>
      <c r="N53" s="130"/>
      <c r="O53" s="130"/>
      <c r="P53" s="130"/>
      <c r="Q53" s="147"/>
    </row>
    <row r="54" spans="1:17" ht="63.75">
      <c r="A54" s="137">
        <v>42</v>
      </c>
      <c r="B54" s="252" t="s">
        <v>295</v>
      </c>
      <c r="C54" s="442" t="s">
        <v>466</v>
      </c>
      <c r="D54" s="451" t="s">
        <v>460</v>
      </c>
      <c r="E54" s="238" t="s">
        <v>196</v>
      </c>
      <c r="F54" s="451">
        <v>3</v>
      </c>
      <c r="G54" s="242"/>
      <c r="H54" s="161"/>
      <c r="I54" s="130"/>
      <c r="J54" s="161"/>
      <c r="K54" s="161"/>
      <c r="L54" s="161"/>
      <c r="M54" s="130"/>
      <c r="N54" s="130"/>
      <c r="O54" s="130"/>
      <c r="P54" s="130"/>
      <c r="Q54" s="147"/>
    </row>
    <row r="55" spans="1:17" ht="89.25">
      <c r="A55" s="137"/>
      <c r="B55" s="252"/>
      <c r="C55" s="442" t="s">
        <v>467</v>
      </c>
      <c r="D55" s="451" t="s">
        <v>460</v>
      </c>
      <c r="E55" s="238" t="s">
        <v>196</v>
      </c>
      <c r="F55" s="451">
        <v>2</v>
      </c>
      <c r="G55" s="242"/>
      <c r="H55" s="161"/>
      <c r="I55" s="130"/>
      <c r="J55" s="161"/>
      <c r="K55" s="161"/>
      <c r="L55" s="161"/>
      <c r="M55" s="130"/>
      <c r="N55" s="130"/>
      <c r="O55" s="130"/>
      <c r="P55" s="130"/>
      <c r="Q55" s="147"/>
    </row>
    <row r="56" spans="1:17" ht="51">
      <c r="A56" s="137"/>
      <c r="B56" s="252"/>
      <c r="C56" s="442" t="s">
        <v>468</v>
      </c>
      <c r="D56" s="451" t="s">
        <v>469</v>
      </c>
      <c r="E56" s="238" t="s">
        <v>196</v>
      </c>
      <c r="F56" s="451">
        <v>12</v>
      </c>
      <c r="G56" s="242"/>
      <c r="H56" s="161"/>
      <c r="I56" s="130"/>
      <c r="J56" s="161"/>
      <c r="K56" s="161"/>
      <c r="L56" s="161"/>
      <c r="M56" s="130"/>
      <c r="N56" s="130"/>
      <c r="O56" s="130"/>
      <c r="P56" s="130"/>
      <c r="Q56" s="147"/>
    </row>
    <row r="57" spans="1:17" ht="76.5">
      <c r="A57" s="137"/>
      <c r="B57" s="252"/>
      <c r="C57" s="442" t="s">
        <v>470</v>
      </c>
      <c r="D57" s="451" t="s">
        <v>469</v>
      </c>
      <c r="E57" s="238" t="s">
        <v>196</v>
      </c>
      <c r="F57" s="451">
        <v>1</v>
      </c>
      <c r="G57" s="242"/>
      <c r="H57" s="161"/>
      <c r="I57" s="130"/>
      <c r="J57" s="161"/>
      <c r="K57" s="161"/>
      <c r="L57" s="161"/>
      <c r="M57" s="130"/>
      <c r="N57" s="130"/>
      <c r="O57" s="130"/>
      <c r="P57" s="130"/>
      <c r="Q57" s="147"/>
    </row>
    <row r="58" spans="1:17" ht="51">
      <c r="A58" s="137"/>
      <c r="B58" s="252"/>
      <c r="C58" s="442" t="s">
        <v>471</v>
      </c>
      <c r="D58" s="451" t="s">
        <v>469</v>
      </c>
      <c r="E58" s="238" t="s">
        <v>196</v>
      </c>
      <c r="F58" s="451">
        <v>4</v>
      </c>
      <c r="G58" s="242"/>
      <c r="H58" s="161"/>
      <c r="I58" s="130"/>
      <c r="J58" s="161"/>
      <c r="K58" s="161"/>
      <c r="L58" s="161"/>
      <c r="M58" s="130"/>
      <c r="N58" s="130"/>
      <c r="O58" s="130"/>
      <c r="P58" s="130"/>
      <c r="Q58" s="147"/>
    </row>
    <row r="59" spans="1:17" ht="63.75">
      <c r="A59" s="137"/>
      <c r="B59" s="252"/>
      <c r="C59" s="442" t="s">
        <v>472</v>
      </c>
      <c r="D59" s="451" t="s">
        <v>460</v>
      </c>
      <c r="E59" s="238" t="s">
        <v>196</v>
      </c>
      <c r="F59" s="451">
        <v>14</v>
      </c>
      <c r="G59" s="242"/>
      <c r="H59" s="161"/>
      <c r="I59" s="130"/>
      <c r="J59" s="161"/>
      <c r="K59" s="161"/>
      <c r="L59" s="161"/>
      <c r="M59" s="130"/>
      <c r="N59" s="130"/>
      <c r="O59" s="130"/>
      <c r="P59" s="130"/>
      <c r="Q59" s="147"/>
    </row>
    <row r="60" spans="1:17" ht="51">
      <c r="A60" s="137"/>
      <c r="B60" s="252"/>
      <c r="C60" s="442" t="s">
        <v>473</v>
      </c>
      <c r="D60" s="451" t="s">
        <v>474</v>
      </c>
      <c r="E60" s="238" t="s">
        <v>196</v>
      </c>
      <c r="F60" s="451">
        <v>2</v>
      </c>
      <c r="G60" s="242"/>
      <c r="H60" s="161"/>
      <c r="I60" s="130"/>
      <c r="J60" s="161"/>
      <c r="K60" s="161"/>
      <c r="L60" s="161"/>
      <c r="M60" s="130"/>
      <c r="N60" s="130"/>
      <c r="O60" s="130"/>
      <c r="P60" s="130"/>
      <c r="Q60" s="147"/>
    </row>
    <row r="61" spans="1:17" ht="89.25">
      <c r="A61" s="137"/>
      <c r="B61" s="252"/>
      <c r="C61" s="442" t="s">
        <v>475</v>
      </c>
      <c r="D61" s="451"/>
      <c r="E61" s="238" t="s">
        <v>196</v>
      </c>
      <c r="F61" s="451">
        <v>10</v>
      </c>
      <c r="G61" s="242"/>
      <c r="H61" s="161"/>
      <c r="I61" s="130"/>
      <c r="J61" s="161"/>
      <c r="K61" s="161"/>
      <c r="L61" s="161"/>
      <c r="M61" s="130"/>
      <c r="N61" s="130"/>
      <c r="O61" s="130"/>
      <c r="P61" s="130"/>
      <c r="Q61" s="147"/>
    </row>
    <row r="62" spans="1:17" ht="89.25">
      <c r="A62" s="137">
        <v>43</v>
      </c>
      <c r="B62" s="252" t="s">
        <v>295</v>
      </c>
      <c r="C62" s="442" t="s">
        <v>476</v>
      </c>
      <c r="D62" s="451" t="s">
        <v>477</v>
      </c>
      <c r="E62" s="238" t="s">
        <v>196</v>
      </c>
      <c r="F62" s="451">
        <v>1</v>
      </c>
      <c r="G62" s="242"/>
      <c r="H62" s="161"/>
      <c r="I62" s="130"/>
      <c r="J62" s="161"/>
      <c r="K62" s="161"/>
      <c r="L62" s="161"/>
      <c r="M62" s="130"/>
      <c r="N62" s="130"/>
      <c r="O62" s="130"/>
      <c r="P62" s="130"/>
      <c r="Q62" s="147"/>
    </row>
    <row r="63" spans="1:17" ht="25.5">
      <c r="A63" s="137"/>
      <c r="B63" s="252" t="s">
        <v>295</v>
      </c>
      <c r="C63" s="254" t="s">
        <v>288</v>
      </c>
      <c r="D63" s="250"/>
      <c r="E63" s="137"/>
      <c r="F63" s="242"/>
      <c r="G63" s="242"/>
      <c r="H63" s="161"/>
      <c r="I63" s="130"/>
      <c r="J63" s="161"/>
      <c r="K63" s="242"/>
      <c r="L63" s="161"/>
      <c r="M63" s="130"/>
      <c r="N63" s="130"/>
      <c r="O63" s="130"/>
      <c r="P63" s="130"/>
      <c r="Q63" s="147"/>
    </row>
    <row r="64" spans="1:17" ht="51">
      <c r="A64" s="137">
        <v>44</v>
      </c>
      <c r="B64" s="252" t="s">
        <v>295</v>
      </c>
      <c r="C64" s="446" t="s">
        <v>478</v>
      </c>
      <c r="D64" s="445"/>
      <c r="E64" s="445" t="s">
        <v>52</v>
      </c>
      <c r="F64" s="242">
        <v>90</v>
      </c>
      <c r="G64" s="161"/>
      <c r="H64" s="161"/>
      <c r="I64" s="130"/>
      <c r="J64" s="161"/>
      <c r="K64" s="161"/>
      <c r="L64" s="161"/>
      <c r="M64" s="130"/>
      <c r="N64" s="130"/>
      <c r="O64" s="130"/>
      <c r="P64" s="130"/>
      <c r="Q64" s="147"/>
    </row>
    <row r="65" spans="1:17" ht="25.5">
      <c r="A65" s="137">
        <v>45</v>
      </c>
      <c r="B65" s="252" t="s">
        <v>295</v>
      </c>
      <c r="C65" s="446" t="s">
        <v>479</v>
      </c>
      <c r="D65" s="445"/>
      <c r="E65" s="445" t="s">
        <v>52</v>
      </c>
      <c r="F65" s="445">
        <v>700</v>
      </c>
      <c r="G65" s="242"/>
      <c r="H65" s="161"/>
      <c r="I65" s="130"/>
      <c r="J65" s="161"/>
      <c r="K65" s="242"/>
      <c r="L65" s="161"/>
      <c r="M65" s="130"/>
      <c r="N65" s="130"/>
      <c r="O65" s="130"/>
      <c r="P65" s="130"/>
      <c r="Q65" s="147"/>
    </row>
    <row r="66" spans="1:17" ht="25.5">
      <c r="A66" s="137">
        <v>46</v>
      </c>
      <c r="B66" s="252" t="s">
        <v>295</v>
      </c>
      <c r="C66" s="446" t="s">
        <v>480</v>
      </c>
      <c r="D66" s="445"/>
      <c r="E66" s="445" t="s">
        <v>52</v>
      </c>
      <c r="F66" s="445">
        <v>1400</v>
      </c>
      <c r="G66" s="242"/>
      <c r="H66" s="161"/>
      <c r="I66" s="130"/>
      <c r="J66" s="161"/>
      <c r="K66" s="242"/>
      <c r="L66" s="161"/>
      <c r="M66" s="130"/>
      <c r="N66" s="130"/>
      <c r="O66" s="130"/>
      <c r="P66" s="130"/>
      <c r="Q66" s="147"/>
    </row>
    <row r="67" spans="1:17" ht="25.5">
      <c r="A67" s="137">
        <v>47</v>
      </c>
      <c r="B67" s="252" t="s">
        <v>295</v>
      </c>
      <c r="C67" s="446" t="s">
        <v>481</v>
      </c>
      <c r="D67" s="445"/>
      <c r="E67" s="445" t="s">
        <v>52</v>
      </c>
      <c r="F67" s="445">
        <v>40</v>
      </c>
      <c r="G67" s="242"/>
      <c r="H67" s="161"/>
      <c r="I67" s="130"/>
      <c r="J67" s="161"/>
      <c r="K67" s="242"/>
      <c r="L67" s="161"/>
      <c r="M67" s="130"/>
      <c r="N67" s="130"/>
      <c r="O67" s="130"/>
      <c r="P67" s="130"/>
      <c r="Q67" s="147"/>
    </row>
    <row r="68" spans="1:17" ht="22.5">
      <c r="A68" s="137"/>
      <c r="B68" s="252" t="s">
        <v>295</v>
      </c>
      <c r="C68" s="254" t="s">
        <v>289</v>
      </c>
      <c r="D68" s="250"/>
      <c r="E68" s="250"/>
      <c r="F68" s="250"/>
      <c r="G68" s="242"/>
      <c r="H68" s="161"/>
      <c r="I68" s="130"/>
      <c r="J68" s="161"/>
      <c r="K68" s="242"/>
      <c r="L68" s="161"/>
      <c r="M68" s="130"/>
      <c r="N68" s="130"/>
      <c r="O68" s="130"/>
      <c r="P68" s="130"/>
      <c r="Q68" s="147"/>
    </row>
    <row r="69" spans="1:17" s="21" customFormat="1" ht="165.75">
      <c r="A69" s="137">
        <v>49</v>
      </c>
      <c r="B69" s="252" t="s">
        <v>295</v>
      </c>
      <c r="C69" s="446" t="s">
        <v>482</v>
      </c>
      <c r="D69" s="445"/>
      <c r="E69" s="445" t="s">
        <v>52</v>
      </c>
      <c r="F69" s="445">
        <v>230</v>
      </c>
      <c r="G69" s="161"/>
      <c r="H69" s="161"/>
      <c r="I69" s="130"/>
      <c r="J69" s="161"/>
      <c r="K69" s="161"/>
      <c r="L69" s="161"/>
      <c r="M69" s="130"/>
      <c r="N69" s="130"/>
      <c r="O69" s="130"/>
      <c r="P69" s="130"/>
      <c r="Q69" s="147"/>
    </row>
    <row r="70" spans="1:17" s="13" customFormat="1" ht="89.25">
      <c r="A70" s="137">
        <v>51</v>
      </c>
      <c r="B70" s="252" t="s">
        <v>295</v>
      </c>
      <c r="C70" s="446" t="s">
        <v>483</v>
      </c>
      <c r="D70" s="445"/>
      <c r="E70" s="445" t="s">
        <v>196</v>
      </c>
      <c r="F70" s="445">
        <v>2</v>
      </c>
      <c r="G70" s="161"/>
      <c r="H70" s="161"/>
      <c r="I70" s="130"/>
      <c r="J70" s="161"/>
      <c r="K70" s="242"/>
      <c r="L70" s="161"/>
      <c r="M70" s="130"/>
      <c r="N70" s="130"/>
      <c r="O70" s="130"/>
      <c r="P70" s="130"/>
      <c r="Q70" s="147"/>
    </row>
    <row r="71" spans="1:17" ht="114.75">
      <c r="A71" s="137">
        <v>52</v>
      </c>
      <c r="B71" s="252" t="s">
        <v>295</v>
      </c>
      <c r="C71" s="446" t="s">
        <v>484</v>
      </c>
      <c r="D71" s="445"/>
      <c r="E71" s="445" t="s">
        <v>52</v>
      </c>
      <c r="F71" s="445">
        <v>80</v>
      </c>
      <c r="G71" s="161"/>
      <c r="H71" s="161"/>
      <c r="I71" s="130"/>
      <c r="J71" s="161"/>
      <c r="K71" s="242"/>
      <c r="L71" s="161"/>
      <c r="M71" s="130"/>
      <c r="N71" s="130"/>
      <c r="O71" s="130"/>
      <c r="P71" s="130"/>
      <c r="Q71" s="147"/>
    </row>
    <row r="72" spans="1:17" ht="89.25">
      <c r="A72" s="137">
        <v>53</v>
      </c>
      <c r="B72" s="252" t="s">
        <v>295</v>
      </c>
      <c r="C72" s="446" t="s">
        <v>485</v>
      </c>
      <c r="D72" s="445"/>
      <c r="E72" s="445" t="s">
        <v>52</v>
      </c>
      <c r="F72" s="445">
        <v>24</v>
      </c>
      <c r="G72" s="161"/>
      <c r="H72" s="161"/>
      <c r="I72" s="130"/>
      <c r="J72" s="161"/>
      <c r="K72" s="242"/>
      <c r="L72" s="161"/>
      <c r="M72" s="130"/>
      <c r="N72" s="130"/>
      <c r="O72" s="130"/>
      <c r="P72" s="130"/>
      <c r="Q72" s="147"/>
    </row>
    <row r="73" spans="1:17" ht="89.25">
      <c r="A73" s="137">
        <v>54</v>
      </c>
      <c r="B73" s="252" t="s">
        <v>295</v>
      </c>
      <c r="C73" s="446" t="s">
        <v>486</v>
      </c>
      <c r="D73" s="445"/>
      <c r="E73" s="445" t="s">
        <v>196</v>
      </c>
      <c r="F73" s="445">
        <v>8</v>
      </c>
      <c r="G73" s="161"/>
      <c r="H73" s="161"/>
      <c r="I73" s="130"/>
      <c r="J73" s="161"/>
      <c r="K73" s="242"/>
      <c r="L73" s="161"/>
      <c r="M73" s="130"/>
      <c r="N73" s="130"/>
      <c r="O73" s="130"/>
      <c r="P73" s="130"/>
      <c r="Q73" s="147"/>
    </row>
    <row r="74" spans="1:17" ht="25.5">
      <c r="A74" s="137">
        <v>55</v>
      </c>
      <c r="B74" s="252" t="s">
        <v>295</v>
      </c>
      <c r="C74" s="446" t="s">
        <v>487</v>
      </c>
      <c r="D74" s="445"/>
      <c r="E74" s="452" t="s">
        <v>209</v>
      </c>
      <c r="F74" s="445">
        <v>1</v>
      </c>
      <c r="G74" s="161"/>
      <c r="H74" s="161"/>
      <c r="I74" s="130"/>
      <c r="J74" s="161"/>
      <c r="K74" s="242"/>
      <c r="L74" s="161"/>
      <c r="M74" s="130"/>
      <c r="N74" s="130"/>
      <c r="O74" s="130"/>
      <c r="P74" s="130"/>
      <c r="Q74" s="147"/>
    </row>
    <row r="75" spans="1:17" ht="25.5">
      <c r="A75" s="137">
        <v>56</v>
      </c>
      <c r="B75" s="252" t="s">
        <v>295</v>
      </c>
      <c r="C75" s="442" t="s">
        <v>488</v>
      </c>
      <c r="D75" s="238"/>
      <c r="E75" s="453" t="s">
        <v>52</v>
      </c>
      <c r="F75" s="238">
        <v>130</v>
      </c>
      <c r="G75" s="161"/>
      <c r="H75" s="161"/>
      <c r="I75" s="130"/>
      <c r="J75" s="161"/>
      <c r="K75" s="242"/>
      <c r="L75" s="161"/>
      <c r="M75" s="130"/>
      <c r="N75" s="130"/>
      <c r="O75" s="130"/>
      <c r="P75" s="130"/>
      <c r="Q75" s="147"/>
    </row>
    <row r="76" spans="1:17" ht="25.5">
      <c r="A76" s="137">
        <v>57</v>
      </c>
      <c r="B76" s="252" t="s">
        <v>295</v>
      </c>
      <c r="C76" s="442" t="s">
        <v>489</v>
      </c>
      <c r="D76" s="238"/>
      <c r="E76" s="453" t="s">
        <v>196</v>
      </c>
      <c r="F76" s="238">
        <v>8</v>
      </c>
      <c r="G76" s="161"/>
      <c r="H76" s="161"/>
      <c r="I76" s="130"/>
      <c r="J76" s="161"/>
      <c r="K76" s="242"/>
      <c r="L76" s="161"/>
      <c r="M76" s="130"/>
      <c r="N76" s="130"/>
      <c r="O76" s="130"/>
      <c r="P76" s="130"/>
      <c r="Q76" s="147"/>
    </row>
    <row r="77" spans="1:17" ht="25.5">
      <c r="A77" s="137">
        <v>58</v>
      </c>
      <c r="B77" s="252" t="s">
        <v>295</v>
      </c>
      <c r="C77" s="442" t="s">
        <v>490</v>
      </c>
      <c r="D77" s="238"/>
      <c r="E77" s="453" t="s">
        <v>209</v>
      </c>
      <c r="F77" s="238">
        <v>1</v>
      </c>
      <c r="G77" s="161"/>
      <c r="H77" s="161"/>
      <c r="I77" s="130"/>
      <c r="J77" s="161"/>
      <c r="K77" s="161"/>
      <c r="L77" s="161"/>
      <c r="M77" s="130"/>
      <c r="N77" s="130"/>
      <c r="O77" s="130"/>
      <c r="P77" s="130"/>
      <c r="Q77" s="147"/>
    </row>
    <row r="78" spans="1:17" ht="25.5">
      <c r="A78" s="137">
        <v>59</v>
      </c>
      <c r="B78" s="252" t="s">
        <v>295</v>
      </c>
      <c r="C78" s="442" t="s">
        <v>491</v>
      </c>
      <c r="D78" s="238"/>
      <c r="E78" s="453" t="s">
        <v>52</v>
      </c>
      <c r="F78" s="238">
        <v>20</v>
      </c>
      <c r="G78" s="161"/>
      <c r="H78" s="161"/>
      <c r="I78" s="130"/>
      <c r="J78" s="161"/>
      <c r="K78" s="161"/>
      <c r="L78" s="161"/>
      <c r="M78" s="130"/>
      <c r="N78" s="130"/>
      <c r="O78" s="130"/>
      <c r="P78" s="130"/>
      <c r="Q78" s="147"/>
    </row>
    <row r="79" spans="1:17" ht="25.5">
      <c r="A79" s="137"/>
      <c r="B79" s="252" t="s">
        <v>295</v>
      </c>
      <c r="C79" s="254" t="s">
        <v>78</v>
      </c>
      <c r="D79" s="250"/>
      <c r="E79" s="137"/>
      <c r="F79" s="242"/>
      <c r="G79" s="242"/>
      <c r="H79" s="161"/>
      <c r="I79" s="130"/>
      <c r="J79" s="161"/>
      <c r="K79" s="242"/>
      <c r="L79" s="161"/>
      <c r="M79" s="130"/>
      <c r="N79" s="130"/>
      <c r="O79" s="130"/>
      <c r="P79" s="130"/>
      <c r="Q79" s="147"/>
    </row>
    <row r="80" spans="1:17" ht="63.75">
      <c r="A80" s="137">
        <v>61</v>
      </c>
      <c r="B80" s="252" t="s">
        <v>295</v>
      </c>
      <c r="C80" s="240" t="s">
        <v>290</v>
      </c>
      <c r="D80" s="240" t="s">
        <v>291</v>
      </c>
      <c r="E80" s="256" t="s">
        <v>275</v>
      </c>
      <c r="F80" s="242">
        <v>1</v>
      </c>
      <c r="G80" s="161"/>
      <c r="H80" s="161"/>
      <c r="I80" s="130"/>
      <c r="J80" s="161"/>
      <c r="K80" s="161"/>
      <c r="L80" s="161"/>
      <c r="M80" s="130"/>
      <c r="N80" s="130"/>
      <c r="O80" s="130"/>
      <c r="P80" s="130"/>
      <c r="Q80" s="147"/>
    </row>
    <row r="81" spans="1:17" ht="25.5">
      <c r="A81" s="137"/>
      <c r="B81" s="252" t="s">
        <v>295</v>
      </c>
      <c r="C81" s="254" t="s">
        <v>292</v>
      </c>
      <c r="D81" s="250"/>
      <c r="E81" s="257"/>
      <c r="F81" s="242"/>
      <c r="G81" s="161"/>
      <c r="H81" s="161"/>
      <c r="I81" s="130"/>
      <c r="J81" s="161"/>
      <c r="K81" s="161"/>
      <c r="L81" s="161"/>
      <c r="M81" s="130"/>
      <c r="N81" s="130"/>
      <c r="O81" s="130"/>
      <c r="P81" s="130"/>
      <c r="Q81" s="147"/>
    </row>
    <row r="82" spans="1:17" ht="89.25">
      <c r="A82" s="137">
        <v>62</v>
      </c>
      <c r="B82" s="252" t="s">
        <v>295</v>
      </c>
      <c r="C82" s="241" t="s">
        <v>279</v>
      </c>
      <c r="D82" s="241"/>
      <c r="E82" s="257" t="s">
        <v>209</v>
      </c>
      <c r="F82" s="242">
        <v>1</v>
      </c>
      <c r="G82" s="242"/>
      <c r="H82" s="161"/>
      <c r="I82" s="130"/>
      <c r="J82" s="161"/>
      <c r="K82" s="242"/>
      <c r="L82" s="161"/>
      <c r="M82" s="130"/>
      <c r="N82" s="130"/>
      <c r="O82" s="130"/>
      <c r="P82" s="130"/>
      <c r="Q82" s="147"/>
    </row>
    <row r="83" spans="1:17" ht="51">
      <c r="A83" s="137">
        <v>65</v>
      </c>
      <c r="B83" s="252" t="s">
        <v>295</v>
      </c>
      <c r="C83" s="241" t="s">
        <v>293</v>
      </c>
      <c r="D83" s="241" t="s">
        <v>271</v>
      </c>
      <c r="E83" s="137" t="s">
        <v>196</v>
      </c>
      <c r="F83" s="242">
        <v>5</v>
      </c>
      <c r="G83" s="242"/>
      <c r="H83" s="161"/>
      <c r="I83" s="130"/>
      <c r="J83" s="161"/>
      <c r="K83" s="242"/>
      <c r="L83" s="161"/>
      <c r="M83" s="130"/>
      <c r="N83" s="130"/>
      <c r="O83" s="130"/>
      <c r="P83" s="130"/>
      <c r="Q83" s="147"/>
    </row>
    <row r="84" spans="1:17" ht="38.25">
      <c r="A84" s="137">
        <v>66</v>
      </c>
      <c r="B84" s="252" t="s">
        <v>295</v>
      </c>
      <c r="C84" s="241" t="s">
        <v>294</v>
      </c>
      <c r="D84" s="241"/>
      <c r="E84" s="257" t="s">
        <v>249</v>
      </c>
      <c r="F84" s="242">
        <v>1</v>
      </c>
      <c r="G84" s="242"/>
      <c r="H84" s="161"/>
      <c r="I84" s="130"/>
      <c r="J84" s="161"/>
      <c r="K84" s="242"/>
      <c r="L84" s="161"/>
      <c r="M84" s="130"/>
      <c r="N84" s="130"/>
      <c r="O84" s="130"/>
      <c r="P84" s="130"/>
      <c r="Q84" s="147"/>
    </row>
    <row r="85" spans="1:17" ht="19.5" customHeight="1">
      <c r="A85" s="582" t="s">
        <v>2</v>
      </c>
      <c r="B85" s="583"/>
      <c r="C85" s="583"/>
      <c r="D85" s="583"/>
      <c r="E85" s="583"/>
      <c r="F85" s="583"/>
      <c r="G85" s="583"/>
      <c r="H85" s="583"/>
      <c r="I85" s="583"/>
      <c r="J85" s="583"/>
      <c r="K85" s="583"/>
      <c r="L85" s="584"/>
      <c r="M85" s="228">
        <f>SUM(M14:M84)</f>
        <v>0</v>
      </c>
      <c r="N85" s="228">
        <f>SUM(N14:N84)</f>
        <v>0</v>
      </c>
      <c r="O85" s="228">
        <f>SUM(O14:O84)</f>
        <v>0</v>
      </c>
      <c r="P85" s="228">
        <f>SUM(P14:P84)</f>
        <v>0</v>
      </c>
      <c r="Q85" s="228">
        <f>SUM(Q14:Q84)</f>
        <v>0</v>
      </c>
    </row>
    <row r="86" spans="1:17" ht="19.5" customHeight="1">
      <c r="A86" s="579" t="s">
        <v>277</v>
      </c>
      <c r="B86" s="580"/>
      <c r="C86" s="580"/>
      <c r="D86" s="580"/>
      <c r="E86" s="580"/>
      <c r="F86" s="580"/>
      <c r="G86" s="580"/>
      <c r="H86" s="580"/>
      <c r="I86" s="580"/>
      <c r="J86" s="580"/>
      <c r="K86" s="580"/>
      <c r="L86" s="581"/>
      <c r="M86" s="242"/>
      <c r="N86" s="242"/>
      <c r="O86" s="242">
        <f>ROUND(O85*5%,2)</f>
        <v>0</v>
      </c>
      <c r="P86" s="242"/>
      <c r="Q86" s="242">
        <f>O86</f>
        <v>0</v>
      </c>
    </row>
    <row r="87" spans="1:17" ht="19.5" customHeight="1">
      <c r="A87" s="579" t="s">
        <v>19</v>
      </c>
      <c r="B87" s="580"/>
      <c r="C87" s="580"/>
      <c r="D87" s="580"/>
      <c r="E87" s="580"/>
      <c r="F87" s="580"/>
      <c r="G87" s="580"/>
      <c r="H87" s="580"/>
      <c r="I87" s="580"/>
      <c r="J87" s="580"/>
      <c r="K87" s="580"/>
      <c r="L87" s="581"/>
      <c r="M87" s="228">
        <f>SUM(M85:M86)</f>
        <v>0</v>
      </c>
      <c r="N87" s="228">
        <f>SUM(N85:N86)</f>
        <v>0</v>
      </c>
      <c r="O87" s="228">
        <f>SUM(O85:O86)</f>
        <v>0</v>
      </c>
      <c r="P87" s="228">
        <f>SUM(P85:P86)</f>
        <v>0</v>
      </c>
      <c r="Q87" s="228">
        <f>SUM(Q85:Q86)</f>
        <v>0</v>
      </c>
    </row>
    <row r="88" spans="12:17" ht="12.75">
      <c r="L88" s="12"/>
      <c r="M88" s="17"/>
      <c r="N88" s="17"/>
      <c r="O88" s="17"/>
      <c r="P88" s="17"/>
      <c r="Q88" s="18"/>
    </row>
    <row r="89" spans="3:9" ht="12.75">
      <c r="C89" s="14"/>
      <c r="D89" s="14"/>
      <c r="F89" s="3"/>
      <c r="G89" s="15"/>
      <c r="H89" s="6"/>
      <c r="I89" s="6"/>
    </row>
    <row r="90" spans="6:9" ht="12.75">
      <c r="F90" s="3"/>
      <c r="G90" s="15"/>
      <c r="H90" s="6"/>
      <c r="I90" s="6"/>
    </row>
    <row r="91" spans="3:9" ht="12.75">
      <c r="C91" s="14"/>
      <c r="D91" s="14"/>
      <c r="F91" s="3"/>
      <c r="G91" s="15"/>
      <c r="H91" s="6"/>
      <c r="I91" s="6"/>
    </row>
    <row r="92" spans="6:9" ht="12.75">
      <c r="F92" s="3"/>
      <c r="G92" s="15"/>
      <c r="H92" s="6"/>
      <c r="I92" s="6"/>
    </row>
  </sheetData>
  <sheetProtection/>
  <mergeCells count="12">
    <mergeCell ref="C10:C11"/>
    <mergeCell ref="E10:E11"/>
    <mergeCell ref="A87:L87"/>
    <mergeCell ref="A86:L86"/>
    <mergeCell ref="A85:L85"/>
    <mergeCell ref="F10:F11"/>
    <mergeCell ref="G10:L10"/>
    <mergeCell ref="E5:Q5"/>
    <mergeCell ref="M10:Q10"/>
    <mergeCell ref="D10:D11"/>
    <mergeCell ref="A10:A11"/>
    <mergeCell ref="B10:B11"/>
  </mergeCells>
  <printOptions/>
  <pageMargins left="0.15748031496062992" right="0.1968503937007874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2-8
&amp;"Arial,Полужирный"&amp;UELEKTROAPGĀDE UN APGAISMOJUMS.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6"/>
  <sheetViews>
    <sheetView view="pageBreakPreview" zoomScale="90" zoomScaleSheetLayoutView="90" zoomScalePageLayoutView="0" workbookViewId="0" topLeftCell="A22">
      <selection activeCell="G12" sqref="G12:Q36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20.28125" style="1" customWidth="1"/>
    <col min="4" max="4" width="13.140625" style="1" customWidth="1"/>
    <col min="5" max="5" width="6.28125" style="2" customWidth="1"/>
    <col min="6" max="6" width="6.7109375" style="40" customWidth="1"/>
    <col min="7" max="7" width="6.7109375" style="3" customWidth="1"/>
    <col min="8" max="8" width="6.28125" style="4" customWidth="1"/>
    <col min="9" max="9" width="7.28125" style="5" customWidth="1"/>
    <col min="10" max="10" width="8.140625" style="5" customWidth="1"/>
    <col min="11" max="11" width="7.28125" style="5" customWidth="1"/>
    <col min="12" max="12" width="7.8515625" style="5" customWidth="1"/>
    <col min="13" max="15" width="8.421875" style="5" customWidth="1"/>
    <col min="16" max="16" width="9.140625" style="5" customWidth="1"/>
    <col min="17" max="17" width="9.421875" style="6" customWidth="1"/>
    <col min="18" max="16384" width="9.140625" style="6" customWidth="1"/>
  </cols>
  <sheetData>
    <row r="1" spans="1:17" s="48" customFormat="1" ht="15.75">
      <c r="A1" s="175"/>
      <c r="B1" s="175"/>
      <c r="C1" s="176"/>
      <c r="D1" s="176"/>
      <c r="E1" s="177"/>
      <c r="F1" s="175" t="s">
        <v>120</v>
      </c>
      <c r="G1" s="175"/>
      <c r="H1" s="178"/>
      <c r="I1" s="179"/>
      <c r="J1" s="179"/>
      <c r="K1" s="179"/>
      <c r="L1" s="179"/>
      <c r="M1" s="179"/>
      <c r="N1" s="179"/>
      <c r="O1" s="179"/>
      <c r="P1" s="179"/>
      <c r="Q1" s="180"/>
    </row>
    <row r="2" spans="1:17" s="48" customFormat="1" ht="15.75">
      <c r="A2" s="175"/>
      <c r="B2" s="175"/>
      <c r="C2" s="176"/>
      <c r="D2" s="176"/>
      <c r="E2" s="177"/>
      <c r="F2" s="175" t="s">
        <v>77</v>
      </c>
      <c r="G2" s="175"/>
      <c r="H2" s="178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14.25">
      <c r="A3" s="162"/>
      <c r="B3" s="162"/>
      <c r="C3" s="19"/>
      <c r="D3" s="19"/>
      <c r="E3" s="50"/>
      <c r="F3" s="165"/>
      <c r="G3" s="165"/>
      <c r="H3" s="166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4.25" customHeight="1">
      <c r="A4" s="150" t="s">
        <v>3</v>
      </c>
      <c r="B4" s="150"/>
      <c r="C4" s="19"/>
      <c r="D4" s="19"/>
      <c r="E4" s="564" t="s">
        <v>321</v>
      </c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</row>
    <row r="5" spans="1:17" ht="12.75">
      <c r="A5" s="150" t="s">
        <v>4</v>
      </c>
      <c r="B5" s="150"/>
      <c r="C5" s="19"/>
      <c r="D5" s="19"/>
      <c r="E5" s="151" t="s">
        <v>129</v>
      </c>
      <c r="F5" s="148"/>
      <c r="G5" s="151"/>
      <c r="H5" s="152"/>
      <c r="I5" s="152"/>
      <c r="J5" s="163"/>
      <c r="K5" s="163"/>
      <c r="L5" s="163"/>
      <c r="M5" s="163"/>
      <c r="N5" s="163"/>
      <c r="O5" s="163"/>
      <c r="P5" s="163"/>
      <c r="Q5" s="163"/>
    </row>
    <row r="6" spans="1:17" ht="14.25">
      <c r="A6" s="150" t="s">
        <v>5</v>
      </c>
      <c r="B6" s="150"/>
      <c r="C6" s="19"/>
      <c r="D6" s="19"/>
      <c r="E6" s="50" t="s">
        <v>320</v>
      </c>
      <c r="F6" s="148"/>
      <c r="G6" s="148"/>
      <c r="H6" s="151"/>
      <c r="I6" s="152"/>
      <c r="J6" s="152"/>
      <c r="K6" s="152"/>
      <c r="L6" s="152"/>
      <c r="M6" s="152"/>
      <c r="N6" s="152"/>
      <c r="O6" s="152"/>
      <c r="P6" s="152"/>
      <c r="Q6" s="163"/>
    </row>
    <row r="7" spans="1:17" ht="12.75">
      <c r="A7" s="259" t="s">
        <v>319</v>
      </c>
      <c r="B7" s="150"/>
      <c r="C7" s="19"/>
      <c r="D7" s="19"/>
      <c r="E7" s="149"/>
      <c r="F7" s="148"/>
      <c r="G7" s="148"/>
      <c r="H7" s="151"/>
      <c r="I7" s="152"/>
      <c r="J7" s="152"/>
      <c r="K7" s="152"/>
      <c r="L7" s="30"/>
      <c r="M7" s="30"/>
      <c r="N7" s="30"/>
      <c r="O7" s="260" t="s">
        <v>218</v>
      </c>
      <c r="P7" s="249"/>
      <c r="Q7" s="270">
        <f>Q39</f>
        <v>0</v>
      </c>
    </row>
    <row r="8" spans="1:17" ht="12.75">
      <c r="A8" s="15" t="s">
        <v>322</v>
      </c>
      <c r="B8" s="150"/>
      <c r="C8" s="19"/>
      <c r="D8" s="19"/>
      <c r="E8" s="149"/>
      <c r="F8" s="148"/>
      <c r="G8" s="148"/>
      <c r="H8" s="151"/>
      <c r="I8" s="152"/>
      <c r="J8" s="152"/>
      <c r="K8" s="152"/>
      <c r="L8" s="152"/>
      <c r="M8" s="152"/>
      <c r="N8" s="152"/>
      <c r="O8" s="152"/>
      <c r="P8" s="152"/>
      <c r="Q8" s="163"/>
    </row>
    <row r="9" spans="1:18" ht="20.25" customHeight="1">
      <c r="A9" s="522" t="s">
        <v>6</v>
      </c>
      <c r="B9" s="522" t="s">
        <v>47</v>
      </c>
      <c r="C9" s="554" t="s">
        <v>7</v>
      </c>
      <c r="D9" s="526" t="s">
        <v>0</v>
      </c>
      <c r="E9" s="556" t="s">
        <v>8</v>
      </c>
      <c r="F9" s="585" t="s">
        <v>9</v>
      </c>
      <c r="G9" s="521" t="s">
        <v>10</v>
      </c>
      <c r="H9" s="521"/>
      <c r="I9" s="521"/>
      <c r="J9" s="521"/>
      <c r="K9" s="521"/>
      <c r="L9" s="553"/>
      <c r="M9" s="552" t="s">
        <v>13</v>
      </c>
      <c r="N9" s="521"/>
      <c r="O9" s="521"/>
      <c r="P9" s="521"/>
      <c r="Q9" s="553"/>
      <c r="R9" s="9"/>
    </row>
    <row r="10" spans="1:17" ht="78.75" customHeight="1">
      <c r="A10" s="523"/>
      <c r="B10" s="523"/>
      <c r="C10" s="555"/>
      <c r="D10" s="527"/>
      <c r="E10" s="557"/>
      <c r="F10" s="586"/>
      <c r="G10" s="7" t="s">
        <v>11</v>
      </c>
      <c r="H10" s="7" t="s">
        <v>32</v>
      </c>
      <c r="I10" s="8" t="s">
        <v>33</v>
      </c>
      <c r="J10" s="8" t="s">
        <v>34</v>
      </c>
      <c r="K10" s="8" t="s">
        <v>35</v>
      </c>
      <c r="L10" s="8" t="s">
        <v>36</v>
      </c>
      <c r="M10" s="8" t="s">
        <v>12</v>
      </c>
      <c r="N10" s="8" t="s">
        <v>33</v>
      </c>
      <c r="O10" s="8" t="s">
        <v>34</v>
      </c>
      <c r="P10" s="8" t="s">
        <v>35</v>
      </c>
      <c r="Q10" s="8" t="s">
        <v>37</v>
      </c>
    </row>
    <row r="11" spans="1:17" ht="14.25" customHeight="1">
      <c r="A11" s="171"/>
      <c r="B11" s="171"/>
      <c r="C11" s="172"/>
      <c r="D11" s="172"/>
      <c r="E11" s="173"/>
      <c r="F11" s="171"/>
      <c r="G11" s="129"/>
      <c r="H11" s="126"/>
      <c r="I11" s="130">
        <f>ROUND(G11*H11,2)</f>
        <v>0</v>
      </c>
      <c r="J11" s="127"/>
      <c r="K11" s="130">
        <f>I11*6%</f>
        <v>0</v>
      </c>
      <c r="L11" s="130">
        <f>K11+J11+I11</f>
        <v>0</v>
      </c>
      <c r="M11" s="130">
        <f>ROUND(G11*F11,2)</f>
        <v>0</v>
      </c>
      <c r="N11" s="130">
        <f>ROUND(I11*F11,2)</f>
        <v>0</v>
      </c>
      <c r="O11" s="130">
        <f>ROUND(J11*F11,2)</f>
        <v>0</v>
      </c>
      <c r="P11" s="130">
        <f>ROUND(K11*F11,2)</f>
        <v>0</v>
      </c>
      <c r="Q11" s="147">
        <f>P11+O11+N11</f>
        <v>0</v>
      </c>
    </row>
    <row r="12" spans="1:17" s="31" customFormat="1" ht="25.5">
      <c r="A12" s="160">
        <v>1</v>
      </c>
      <c r="B12" s="252" t="s">
        <v>283</v>
      </c>
      <c r="C12" s="185" t="s">
        <v>590</v>
      </c>
      <c r="D12" s="241"/>
      <c r="E12" s="160" t="s">
        <v>196</v>
      </c>
      <c r="F12" s="137">
        <v>60</v>
      </c>
      <c r="G12" s="187"/>
      <c r="H12" s="182"/>
      <c r="I12" s="130"/>
      <c r="J12" s="182"/>
      <c r="K12" s="182"/>
      <c r="L12" s="182"/>
      <c r="M12" s="130"/>
      <c r="N12" s="130"/>
      <c r="O12" s="130"/>
      <c r="P12" s="130"/>
      <c r="Q12" s="147"/>
    </row>
    <row r="13" spans="1:17" s="31" customFormat="1" ht="38.25">
      <c r="A13" s="160">
        <v>2</v>
      </c>
      <c r="B13" s="252"/>
      <c r="C13" s="185" t="s">
        <v>591</v>
      </c>
      <c r="D13" s="241"/>
      <c r="E13" s="160"/>
      <c r="F13" s="137">
        <v>13</v>
      </c>
      <c r="G13" s="187"/>
      <c r="H13" s="182"/>
      <c r="I13" s="130"/>
      <c r="J13" s="182"/>
      <c r="K13" s="182"/>
      <c r="L13" s="182"/>
      <c r="M13" s="130"/>
      <c r="N13" s="130"/>
      <c r="O13" s="130"/>
      <c r="P13" s="130"/>
      <c r="Q13" s="147"/>
    </row>
    <row r="14" spans="1:17" s="31" customFormat="1" ht="22.5">
      <c r="A14" s="137">
        <v>3</v>
      </c>
      <c r="B14" s="252" t="s">
        <v>283</v>
      </c>
      <c r="C14" s="185" t="s">
        <v>257</v>
      </c>
      <c r="D14" s="241"/>
      <c r="E14" s="137" t="s">
        <v>196</v>
      </c>
      <c r="F14" s="137">
        <v>21</v>
      </c>
      <c r="G14" s="187"/>
      <c r="H14" s="182"/>
      <c r="I14" s="130"/>
      <c r="J14" s="182"/>
      <c r="K14" s="182"/>
      <c r="L14" s="182"/>
      <c r="M14" s="130"/>
      <c r="N14" s="130"/>
      <c r="O14" s="130"/>
      <c r="P14" s="130"/>
      <c r="Q14" s="147"/>
    </row>
    <row r="15" spans="1:17" s="31" customFormat="1" ht="22.5">
      <c r="A15" s="137">
        <v>4</v>
      </c>
      <c r="B15" s="252" t="s">
        <v>283</v>
      </c>
      <c r="C15" s="185" t="s">
        <v>592</v>
      </c>
      <c r="D15" s="241"/>
      <c r="E15" s="137" t="s">
        <v>196</v>
      </c>
      <c r="F15" s="137">
        <v>13</v>
      </c>
      <c r="G15" s="187"/>
      <c r="H15" s="182"/>
      <c r="I15" s="130"/>
      <c r="J15" s="182"/>
      <c r="K15" s="182"/>
      <c r="L15" s="182"/>
      <c r="M15" s="130"/>
      <c r="N15" s="130"/>
      <c r="O15" s="130"/>
      <c r="P15" s="130"/>
      <c r="Q15" s="147"/>
    </row>
    <row r="16" spans="1:17" s="31" customFormat="1" ht="38.25">
      <c r="A16" s="160">
        <v>5</v>
      </c>
      <c r="B16" s="252" t="s">
        <v>283</v>
      </c>
      <c r="C16" s="185" t="s">
        <v>595</v>
      </c>
      <c r="D16" s="241"/>
      <c r="E16" s="137" t="s">
        <v>196</v>
      </c>
      <c r="F16" s="137">
        <v>13</v>
      </c>
      <c r="G16" s="187"/>
      <c r="H16" s="182"/>
      <c r="I16" s="130"/>
      <c r="J16" s="182"/>
      <c r="K16" s="182"/>
      <c r="L16" s="182"/>
      <c r="M16" s="130"/>
      <c r="N16" s="130"/>
      <c r="O16" s="130"/>
      <c r="P16" s="130"/>
      <c r="Q16" s="147"/>
    </row>
    <row r="17" spans="1:17" s="31" customFormat="1" ht="22.5">
      <c r="A17" s="137">
        <v>6</v>
      </c>
      <c r="B17" s="252" t="s">
        <v>283</v>
      </c>
      <c r="C17" s="185" t="s">
        <v>258</v>
      </c>
      <c r="D17" s="241"/>
      <c r="E17" s="137" t="s">
        <v>196</v>
      </c>
      <c r="F17" s="137">
        <v>1</v>
      </c>
      <c r="G17" s="160"/>
      <c r="H17" s="182"/>
      <c r="I17" s="130"/>
      <c r="J17" s="182"/>
      <c r="K17" s="182"/>
      <c r="L17" s="182"/>
      <c r="M17" s="130"/>
      <c r="N17" s="130"/>
      <c r="O17" s="130"/>
      <c r="P17" s="130"/>
      <c r="Q17" s="147"/>
    </row>
    <row r="18" spans="1:17" s="31" customFormat="1" ht="38.25">
      <c r="A18" s="137">
        <v>7</v>
      </c>
      <c r="B18" s="252" t="s">
        <v>283</v>
      </c>
      <c r="C18" s="185" t="s">
        <v>594</v>
      </c>
      <c r="D18" s="241"/>
      <c r="E18" s="137" t="s">
        <v>196</v>
      </c>
      <c r="F18" s="137">
        <v>5</v>
      </c>
      <c r="G18" s="160"/>
      <c r="H18" s="182"/>
      <c r="I18" s="130"/>
      <c r="J18" s="182"/>
      <c r="K18" s="182"/>
      <c r="L18" s="182"/>
      <c r="M18" s="130"/>
      <c r="N18" s="130"/>
      <c r="O18" s="130"/>
      <c r="P18" s="130"/>
      <c r="Q18" s="147"/>
    </row>
    <row r="19" spans="1:17" s="31" customFormat="1" ht="51">
      <c r="A19" s="137">
        <v>8</v>
      </c>
      <c r="B19" s="252" t="s">
        <v>283</v>
      </c>
      <c r="C19" s="185" t="s">
        <v>593</v>
      </c>
      <c r="D19" s="244"/>
      <c r="E19" s="137" t="s">
        <v>196</v>
      </c>
      <c r="F19" s="137">
        <v>1</v>
      </c>
      <c r="G19" s="187"/>
      <c r="H19" s="182"/>
      <c r="I19" s="130"/>
      <c r="J19" s="182"/>
      <c r="K19" s="182"/>
      <c r="L19" s="182"/>
      <c r="M19" s="130"/>
      <c r="N19" s="130"/>
      <c r="O19" s="130"/>
      <c r="P19" s="130"/>
      <c r="Q19" s="147"/>
    </row>
    <row r="20" spans="1:17" s="31" customFormat="1" ht="22.5">
      <c r="A20" s="160">
        <v>9</v>
      </c>
      <c r="B20" s="252" t="s">
        <v>283</v>
      </c>
      <c r="C20" s="241" t="s">
        <v>260</v>
      </c>
      <c r="D20" s="241"/>
      <c r="E20" s="137" t="s">
        <v>196</v>
      </c>
      <c r="F20" s="137">
        <v>1</v>
      </c>
      <c r="G20" s="160"/>
      <c r="H20" s="182"/>
      <c r="I20" s="130"/>
      <c r="J20" s="245"/>
      <c r="K20" s="144"/>
      <c r="L20" s="182"/>
      <c r="M20" s="130"/>
      <c r="N20" s="130"/>
      <c r="O20" s="130"/>
      <c r="P20" s="130"/>
      <c r="Q20" s="147"/>
    </row>
    <row r="21" spans="1:17" s="31" customFormat="1" ht="22.5">
      <c r="A21" s="137">
        <v>10</v>
      </c>
      <c r="B21" s="252" t="s">
        <v>283</v>
      </c>
      <c r="C21" s="241" t="s">
        <v>261</v>
      </c>
      <c r="D21" s="241"/>
      <c r="E21" s="137" t="s">
        <v>196</v>
      </c>
      <c r="F21" s="137">
        <v>1</v>
      </c>
      <c r="G21" s="160"/>
      <c r="H21" s="182"/>
      <c r="I21" s="130"/>
      <c r="J21" s="245"/>
      <c r="K21" s="144"/>
      <c r="L21" s="182"/>
      <c r="M21" s="130"/>
      <c r="N21" s="130"/>
      <c r="O21" s="130"/>
      <c r="P21" s="130"/>
      <c r="Q21" s="147"/>
    </row>
    <row r="22" spans="1:17" s="31" customFormat="1" ht="25.5">
      <c r="A22" s="137">
        <v>11</v>
      </c>
      <c r="B22" s="252" t="s">
        <v>283</v>
      </c>
      <c r="C22" s="241" t="s">
        <v>262</v>
      </c>
      <c r="D22" s="241"/>
      <c r="E22" s="137" t="s">
        <v>196</v>
      </c>
      <c r="F22" s="137">
        <v>2</v>
      </c>
      <c r="G22" s="160"/>
      <c r="H22" s="182"/>
      <c r="I22" s="130"/>
      <c r="J22" s="245"/>
      <c r="K22" s="144"/>
      <c r="L22" s="182"/>
      <c r="M22" s="130"/>
      <c r="N22" s="130"/>
      <c r="O22" s="130"/>
      <c r="P22" s="130"/>
      <c r="Q22" s="147"/>
    </row>
    <row r="23" spans="1:17" s="31" customFormat="1" ht="22.5">
      <c r="A23" s="137">
        <v>12</v>
      </c>
      <c r="B23" s="252" t="s">
        <v>283</v>
      </c>
      <c r="C23" s="241" t="s">
        <v>263</v>
      </c>
      <c r="D23" s="241"/>
      <c r="E23" s="137" t="s">
        <v>196</v>
      </c>
      <c r="F23" s="137">
        <v>1</v>
      </c>
      <c r="G23" s="160"/>
      <c r="H23" s="182"/>
      <c r="I23" s="130"/>
      <c r="J23" s="245"/>
      <c r="K23" s="144"/>
      <c r="L23" s="182"/>
      <c r="M23" s="130"/>
      <c r="N23" s="130"/>
      <c r="O23" s="130"/>
      <c r="P23" s="130"/>
      <c r="Q23" s="147"/>
    </row>
    <row r="24" spans="1:17" s="31" customFormat="1" ht="25.5">
      <c r="A24" s="160">
        <v>13</v>
      </c>
      <c r="B24" s="252" t="s">
        <v>283</v>
      </c>
      <c r="C24" s="241" t="s">
        <v>264</v>
      </c>
      <c r="D24" s="241"/>
      <c r="E24" s="137" t="s">
        <v>196</v>
      </c>
      <c r="F24" s="137">
        <v>1</v>
      </c>
      <c r="G24" s="160"/>
      <c r="H24" s="182"/>
      <c r="I24" s="130"/>
      <c r="J24" s="465"/>
      <c r="K24" s="144"/>
      <c r="L24" s="182"/>
      <c r="M24" s="130"/>
      <c r="N24" s="130"/>
      <c r="O24" s="130"/>
      <c r="P24" s="130"/>
      <c r="Q24" s="147"/>
    </row>
    <row r="25" spans="1:17" s="31" customFormat="1" ht="51">
      <c r="A25" s="137">
        <v>14</v>
      </c>
      <c r="B25" s="252" t="s">
        <v>283</v>
      </c>
      <c r="C25" s="241" t="s">
        <v>265</v>
      </c>
      <c r="D25" s="241"/>
      <c r="E25" s="137" t="s">
        <v>196</v>
      </c>
      <c r="F25" s="137">
        <v>1</v>
      </c>
      <c r="G25" s="160"/>
      <c r="H25" s="182"/>
      <c r="I25" s="130"/>
      <c r="J25" s="245"/>
      <c r="K25" s="144"/>
      <c r="L25" s="182"/>
      <c r="M25" s="130"/>
      <c r="N25" s="130"/>
      <c r="O25" s="130"/>
      <c r="P25" s="130"/>
      <c r="Q25" s="147"/>
    </row>
    <row r="26" spans="1:17" s="31" customFormat="1" ht="22.5">
      <c r="A26" s="137">
        <v>15</v>
      </c>
      <c r="B26" s="252" t="s">
        <v>283</v>
      </c>
      <c r="C26" s="185" t="s">
        <v>266</v>
      </c>
      <c r="D26" s="185" t="s">
        <v>267</v>
      </c>
      <c r="E26" s="137" t="s">
        <v>196</v>
      </c>
      <c r="F26" s="137">
        <v>10</v>
      </c>
      <c r="G26" s="187"/>
      <c r="H26" s="182"/>
      <c r="I26" s="130"/>
      <c r="J26" s="182"/>
      <c r="K26" s="144"/>
      <c r="L26" s="182"/>
      <c r="M26" s="130"/>
      <c r="N26" s="130"/>
      <c r="O26" s="130"/>
      <c r="P26" s="130"/>
      <c r="Q26" s="147"/>
    </row>
    <row r="27" spans="1:17" s="31" customFormat="1" ht="25.5">
      <c r="A27" s="137">
        <v>16</v>
      </c>
      <c r="B27" s="252" t="s">
        <v>283</v>
      </c>
      <c r="C27" s="185" t="s">
        <v>589</v>
      </c>
      <c r="D27" s="185"/>
      <c r="E27" s="137" t="s">
        <v>52</v>
      </c>
      <c r="F27" s="137">
        <v>1350</v>
      </c>
      <c r="G27" s="160"/>
      <c r="H27" s="182"/>
      <c r="I27" s="130"/>
      <c r="J27" s="182"/>
      <c r="K27" s="144"/>
      <c r="L27" s="182"/>
      <c r="M27" s="130"/>
      <c r="N27" s="130"/>
      <c r="O27" s="130"/>
      <c r="P27" s="130"/>
      <c r="Q27" s="147"/>
    </row>
    <row r="28" spans="1:17" s="31" customFormat="1" ht="25.5">
      <c r="A28" s="160">
        <v>17</v>
      </c>
      <c r="B28" s="252" t="s">
        <v>283</v>
      </c>
      <c r="C28" s="185" t="s">
        <v>588</v>
      </c>
      <c r="D28" s="185"/>
      <c r="E28" s="137" t="s">
        <v>52</v>
      </c>
      <c r="F28" s="137">
        <v>40</v>
      </c>
      <c r="G28" s="160"/>
      <c r="H28" s="182"/>
      <c r="I28" s="130"/>
      <c r="J28" s="182"/>
      <c r="K28" s="144"/>
      <c r="L28" s="182"/>
      <c r="M28" s="130"/>
      <c r="N28" s="130"/>
      <c r="O28" s="130"/>
      <c r="P28" s="130"/>
      <c r="Q28" s="147"/>
    </row>
    <row r="29" spans="1:17" s="31" customFormat="1" ht="22.5">
      <c r="A29" s="137">
        <v>18</v>
      </c>
      <c r="B29" s="252" t="s">
        <v>283</v>
      </c>
      <c r="C29" s="185" t="s">
        <v>268</v>
      </c>
      <c r="D29" s="241" t="s">
        <v>269</v>
      </c>
      <c r="E29" s="137" t="s">
        <v>52</v>
      </c>
      <c r="F29" s="137">
        <v>200</v>
      </c>
      <c r="G29" s="160"/>
      <c r="H29" s="182"/>
      <c r="I29" s="130"/>
      <c r="J29" s="182"/>
      <c r="K29" s="144"/>
      <c r="L29" s="182"/>
      <c r="M29" s="130"/>
      <c r="N29" s="130"/>
      <c r="O29" s="130"/>
      <c r="P29" s="130"/>
      <c r="Q29" s="147"/>
    </row>
    <row r="30" spans="1:17" s="31" customFormat="1" ht="22.5">
      <c r="A30" s="137">
        <v>18</v>
      </c>
      <c r="B30" s="252" t="s">
        <v>416</v>
      </c>
      <c r="C30" s="185" t="s">
        <v>586</v>
      </c>
      <c r="D30" s="241" t="s">
        <v>585</v>
      </c>
      <c r="E30" s="137" t="s">
        <v>52</v>
      </c>
      <c r="F30" s="137">
        <v>250</v>
      </c>
      <c r="G30" s="160"/>
      <c r="H30" s="182"/>
      <c r="I30" s="130"/>
      <c r="J30" s="182"/>
      <c r="K30" s="144"/>
      <c r="L30" s="182"/>
      <c r="M30" s="130"/>
      <c r="N30" s="130"/>
      <c r="O30" s="130"/>
      <c r="P30" s="130"/>
      <c r="Q30" s="147"/>
    </row>
    <row r="31" spans="1:17" s="31" customFormat="1" ht="22.5">
      <c r="A31" s="137">
        <v>19</v>
      </c>
      <c r="B31" s="252" t="s">
        <v>283</v>
      </c>
      <c r="C31" s="185" t="s">
        <v>587</v>
      </c>
      <c r="D31" s="241" t="s">
        <v>585</v>
      </c>
      <c r="E31" s="137" t="s">
        <v>52</v>
      </c>
      <c r="F31" s="137">
        <v>150</v>
      </c>
      <c r="G31" s="160"/>
      <c r="H31" s="182"/>
      <c r="I31" s="130"/>
      <c r="J31" s="182"/>
      <c r="K31" s="144"/>
      <c r="L31" s="182"/>
      <c r="M31" s="130"/>
      <c r="N31" s="130"/>
      <c r="O31" s="130"/>
      <c r="P31" s="130"/>
      <c r="Q31" s="147"/>
    </row>
    <row r="32" spans="1:17" s="31" customFormat="1" ht="22.5">
      <c r="A32" s="137">
        <v>20</v>
      </c>
      <c r="B32" s="252" t="s">
        <v>283</v>
      </c>
      <c r="C32" s="185" t="s">
        <v>270</v>
      </c>
      <c r="D32" s="185" t="s">
        <v>584</v>
      </c>
      <c r="E32" s="137" t="s">
        <v>209</v>
      </c>
      <c r="F32" s="137">
        <v>8</v>
      </c>
      <c r="G32" s="160"/>
      <c r="H32" s="182"/>
      <c r="I32" s="130"/>
      <c r="J32" s="182"/>
      <c r="K32" s="144"/>
      <c r="L32" s="182"/>
      <c r="M32" s="130"/>
      <c r="N32" s="130"/>
      <c r="O32" s="130"/>
      <c r="P32" s="130"/>
      <c r="Q32" s="147"/>
    </row>
    <row r="33" spans="1:17" s="31" customFormat="1" ht="63.75">
      <c r="A33" s="160">
        <v>21</v>
      </c>
      <c r="B33" s="252" t="s">
        <v>283</v>
      </c>
      <c r="C33" s="185" t="s">
        <v>272</v>
      </c>
      <c r="D33" s="241"/>
      <c r="E33" s="137" t="s">
        <v>209</v>
      </c>
      <c r="F33" s="137">
        <v>41</v>
      </c>
      <c r="G33" s="160"/>
      <c r="H33" s="182"/>
      <c r="I33" s="130"/>
      <c r="J33" s="182"/>
      <c r="K33" s="144"/>
      <c r="L33" s="182"/>
      <c r="M33" s="130"/>
      <c r="N33" s="130"/>
      <c r="O33" s="130"/>
      <c r="P33" s="130"/>
      <c r="Q33" s="147"/>
    </row>
    <row r="34" spans="1:17" s="31" customFormat="1" ht="63.75">
      <c r="A34" s="137">
        <v>22</v>
      </c>
      <c r="B34" s="252" t="s">
        <v>283</v>
      </c>
      <c r="C34" s="185" t="s">
        <v>273</v>
      </c>
      <c r="D34" s="241"/>
      <c r="E34" s="137" t="s">
        <v>209</v>
      </c>
      <c r="F34" s="137">
        <v>1</v>
      </c>
      <c r="G34" s="160"/>
      <c r="H34" s="182"/>
      <c r="I34" s="130"/>
      <c r="J34" s="182"/>
      <c r="K34" s="144"/>
      <c r="L34" s="182"/>
      <c r="M34" s="130"/>
      <c r="N34" s="130"/>
      <c r="O34" s="130"/>
      <c r="P34" s="130"/>
      <c r="Q34" s="147"/>
    </row>
    <row r="35" spans="1:17" s="31" customFormat="1" ht="25.5">
      <c r="A35" s="137">
        <v>23</v>
      </c>
      <c r="B35" s="252" t="s">
        <v>283</v>
      </c>
      <c r="C35" s="185" t="s">
        <v>274</v>
      </c>
      <c r="D35" s="241"/>
      <c r="E35" s="137" t="s">
        <v>209</v>
      </c>
      <c r="F35" s="137">
        <v>1</v>
      </c>
      <c r="G35" s="160"/>
      <c r="H35" s="182"/>
      <c r="I35" s="130"/>
      <c r="J35" s="182"/>
      <c r="K35" s="144"/>
      <c r="L35" s="182"/>
      <c r="M35" s="130"/>
      <c r="N35" s="130"/>
      <c r="O35" s="130"/>
      <c r="P35" s="130"/>
      <c r="Q35" s="147"/>
    </row>
    <row r="36" spans="1:17" s="31" customFormat="1" ht="38.25">
      <c r="A36" s="137">
        <v>26</v>
      </c>
      <c r="B36" s="252" t="s">
        <v>283</v>
      </c>
      <c r="C36" s="185" t="s">
        <v>276</v>
      </c>
      <c r="D36" s="241"/>
      <c r="E36" s="137" t="s">
        <v>209</v>
      </c>
      <c r="F36" s="137">
        <v>1</v>
      </c>
      <c r="G36" s="160"/>
      <c r="H36" s="182"/>
      <c r="I36" s="130"/>
      <c r="J36" s="182"/>
      <c r="K36" s="144"/>
      <c r="L36" s="182"/>
      <c r="M36" s="130"/>
      <c r="N36" s="130"/>
      <c r="O36" s="130"/>
      <c r="P36" s="130"/>
      <c r="Q36" s="147"/>
    </row>
    <row r="37" spans="1:17" s="31" customFormat="1" ht="12.75">
      <c r="A37" s="582" t="s">
        <v>2</v>
      </c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4"/>
      <c r="M37" s="228">
        <f>SUM(M11:M36)</f>
        <v>0</v>
      </c>
      <c r="N37" s="228">
        <f>SUM(N11:N36)</f>
        <v>0</v>
      </c>
      <c r="O37" s="464">
        <f>SUM(O11:O36)</f>
        <v>0</v>
      </c>
      <c r="P37" s="228">
        <f>SUM(P11:P36)</f>
        <v>0</v>
      </c>
      <c r="Q37" s="228">
        <f>SUM(Q11:Q36)</f>
        <v>0</v>
      </c>
    </row>
    <row r="38" spans="1:17" s="31" customFormat="1" ht="12.75">
      <c r="A38" s="579" t="s">
        <v>277</v>
      </c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1"/>
      <c r="M38" s="242"/>
      <c r="N38" s="242"/>
      <c r="O38" s="242">
        <f>ROUND(O37*5%,2)</f>
        <v>0</v>
      </c>
      <c r="P38" s="242"/>
      <c r="Q38" s="242">
        <f>O38</f>
        <v>0</v>
      </c>
    </row>
    <row r="39" spans="1:17" s="31" customFormat="1" ht="12.75">
      <c r="A39" s="579" t="s">
        <v>19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1"/>
      <c r="M39" s="228">
        <f>SUM(M37:M38)</f>
        <v>0</v>
      </c>
      <c r="N39" s="228">
        <f>SUM(N37:N38)</f>
        <v>0</v>
      </c>
      <c r="O39" s="464">
        <f>SUM(O37:O38)</f>
        <v>0</v>
      </c>
      <c r="P39" s="228">
        <f>SUM(P37:P38)</f>
        <v>0</v>
      </c>
      <c r="Q39" s="228">
        <f>SUM(Q37:Q38)</f>
        <v>0</v>
      </c>
    </row>
    <row r="40" spans="12:17" ht="12.75">
      <c r="L40" s="12"/>
      <c r="M40" s="17"/>
      <c r="N40" s="17"/>
      <c r="O40" s="17"/>
      <c r="P40" s="17"/>
      <c r="Q40" s="18"/>
    </row>
    <row r="41" spans="3:7" ht="12.75">
      <c r="C41" s="14"/>
      <c r="D41" s="14"/>
      <c r="F41" s="3"/>
      <c r="G41" s="15"/>
    </row>
    <row r="42" spans="6:7" ht="12.75">
      <c r="F42" s="3"/>
      <c r="G42" s="15"/>
    </row>
    <row r="43" spans="3:7" ht="12.75">
      <c r="C43" s="14"/>
      <c r="D43" s="14"/>
      <c r="F43" s="3"/>
      <c r="G43" s="15"/>
    </row>
    <row r="44" spans="6:7" ht="12.75">
      <c r="F44" s="3"/>
      <c r="G44" s="15"/>
    </row>
    <row r="45" ht="12.75">
      <c r="F45" s="3"/>
    </row>
    <row r="46" ht="12.75">
      <c r="F46" s="3"/>
    </row>
  </sheetData>
  <sheetProtection/>
  <mergeCells count="12">
    <mergeCell ref="F9:F10"/>
    <mergeCell ref="G9:L9"/>
    <mergeCell ref="A37:L37"/>
    <mergeCell ref="A38:L38"/>
    <mergeCell ref="A39:L39"/>
    <mergeCell ref="E4:Q4"/>
    <mergeCell ref="M9:Q9"/>
    <mergeCell ref="D9:D10"/>
    <mergeCell ref="A9:A10"/>
    <mergeCell ref="B9:B10"/>
    <mergeCell ref="C9:C10"/>
    <mergeCell ref="E9:E10"/>
  </mergeCells>
  <printOptions/>
  <pageMargins left="0" right="0" top="1.0236220472440944" bottom="0.3937007874015748" header="0.5118110236220472" footer="0.15748031496062992"/>
  <pageSetup horizontalDpi="300" verticalDpi="300" orientation="landscape" paperSize="9" scale="99" r:id="rId1"/>
  <headerFooter alignWithMargins="0">
    <oddHeader>&amp;C&amp;12LOKĀLĀ TĀME Nr. 2-9
&amp;"Arial,Полужирный"&amp;UUAS SISTĒMA.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88"/>
  <sheetViews>
    <sheetView view="pageBreakPreview" zoomScaleSheetLayoutView="100" zoomScalePageLayoutView="0" workbookViewId="0" topLeftCell="A1">
      <selection activeCell="G12" sqref="G12:Q77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14.421875" style="1" customWidth="1"/>
    <col min="4" max="4" width="18.140625" style="1" customWidth="1"/>
    <col min="5" max="5" width="6.7109375" style="2" customWidth="1"/>
    <col min="6" max="6" width="7.421875" style="40" customWidth="1"/>
    <col min="7" max="7" width="5.7109375" style="3" customWidth="1"/>
    <col min="8" max="8" width="5.28125" style="4" customWidth="1"/>
    <col min="9" max="9" width="7.28125" style="5" customWidth="1"/>
    <col min="10" max="10" width="8.28125" style="5" customWidth="1"/>
    <col min="11" max="11" width="6.421875" style="5" customWidth="1"/>
    <col min="12" max="12" width="7.8515625" style="5" customWidth="1"/>
    <col min="13" max="14" width="8.421875" style="5" customWidth="1"/>
    <col min="15" max="15" width="9.57421875" style="5" customWidth="1"/>
    <col min="16" max="16" width="10.140625" style="5" customWidth="1"/>
    <col min="17" max="17" width="9.8515625" style="6" customWidth="1"/>
    <col min="18" max="16384" width="9.140625" style="6" customWidth="1"/>
  </cols>
  <sheetData>
    <row r="1" spans="1:17" s="48" customFormat="1" ht="15.75">
      <c r="A1" s="175"/>
      <c r="B1" s="175"/>
      <c r="C1" s="176"/>
      <c r="D1" s="176"/>
      <c r="E1" s="177"/>
      <c r="F1" s="175"/>
      <c r="G1" s="175" t="s">
        <v>121</v>
      </c>
      <c r="H1" s="178"/>
      <c r="I1" s="179"/>
      <c r="J1" s="179"/>
      <c r="K1" s="179"/>
      <c r="L1" s="179"/>
      <c r="M1" s="179"/>
      <c r="N1" s="179"/>
      <c r="O1" s="179"/>
      <c r="P1" s="179"/>
      <c r="Q1" s="180"/>
    </row>
    <row r="2" spans="1:17" s="48" customFormat="1" ht="15.75">
      <c r="A2" s="175"/>
      <c r="B2" s="175"/>
      <c r="C2" s="176"/>
      <c r="D2" s="176"/>
      <c r="E2" s="177"/>
      <c r="F2" s="175"/>
      <c r="G2" s="175" t="s">
        <v>1</v>
      </c>
      <c r="H2" s="178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14.25">
      <c r="A3" s="162"/>
      <c r="B3" s="162"/>
      <c r="C3" s="19"/>
      <c r="D3" s="19"/>
      <c r="E3" s="34"/>
      <c r="F3" s="247"/>
      <c r="G3" s="148"/>
      <c r="H3" s="151"/>
      <c r="I3" s="152"/>
      <c r="J3" s="152"/>
      <c r="K3" s="152"/>
      <c r="L3" s="152"/>
      <c r="M3" s="152"/>
      <c r="N3" s="152"/>
      <c r="O3" s="152"/>
      <c r="P3" s="152"/>
      <c r="Q3" s="163"/>
    </row>
    <row r="4" spans="1:17" ht="14.25" customHeight="1">
      <c r="A4" s="162" t="s">
        <v>3</v>
      </c>
      <c r="B4" s="162"/>
      <c r="C4" s="19"/>
      <c r="D4" s="19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</row>
    <row r="5" spans="1:17" ht="14.25">
      <c r="A5" s="162" t="s">
        <v>4</v>
      </c>
      <c r="B5" s="162"/>
      <c r="C5" s="19"/>
      <c r="D5" s="19"/>
      <c r="E5" s="50"/>
      <c r="F5" s="165"/>
      <c r="G5" s="166"/>
      <c r="H5" s="167"/>
      <c r="I5" s="167"/>
      <c r="J5" s="168"/>
      <c r="K5" s="163"/>
      <c r="L5" s="163"/>
      <c r="M5" s="163"/>
      <c r="N5" s="163"/>
      <c r="O5" s="163"/>
      <c r="P5" s="163"/>
      <c r="Q5" s="163"/>
    </row>
    <row r="6" spans="1:17" ht="14.25">
      <c r="A6" s="162" t="s">
        <v>5</v>
      </c>
      <c r="B6" s="162"/>
      <c r="C6" s="19"/>
      <c r="D6" s="19"/>
      <c r="E6" s="50"/>
      <c r="F6" s="247"/>
      <c r="G6" s="148"/>
      <c r="H6" s="151"/>
      <c r="I6" s="152"/>
      <c r="J6" s="152"/>
      <c r="K6" s="152"/>
      <c r="L6" s="152"/>
      <c r="M6" s="152"/>
      <c r="N6" s="152"/>
      <c r="O6" s="152"/>
      <c r="P6" s="152"/>
      <c r="Q6" s="163"/>
    </row>
    <row r="7" spans="1:17" ht="14.25">
      <c r="A7" s="259" t="s">
        <v>404</v>
      </c>
      <c r="B7" s="162"/>
      <c r="C7" s="19"/>
      <c r="D7" s="19"/>
      <c r="E7" s="149"/>
      <c r="F7" s="247"/>
      <c r="G7" s="148"/>
      <c r="H7" s="151"/>
      <c r="I7" s="152"/>
      <c r="J7" s="152"/>
      <c r="K7" s="152"/>
      <c r="L7" s="152"/>
      <c r="M7" s="152"/>
      <c r="N7" s="152"/>
      <c r="O7" s="169" t="s">
        <v>31</v>
      </c>
      <c r="P7" s="249"/>
      <c r="Q7" s="251">
        <f>Q80</f>
        <v>0</v>
      </c>
    </row>
    <row r="8" spans="1:17" ht="14.25">
      <c r="A8" s="15"/>
      <c r="B8" s="162"/>
      <c r="C8" s="19"/>
      <c r="D8" s="19"/>
      <c r="E8" s="149"/>
      <c r="F8" s="247"/>
      <c r="G8" s="148"/>
      <c r="H8" s="151"/>
      <c r="I8" s="152"/>
      <c r="J8" s="152"/>
      <c r="K8" s="152"/>
      <c r="L8" s="152"/>
      <c r="M8" s="152"/>
      <c r="N8" s="152"/>
      <c r="O8" s="152"/>
      <c r="P8" s="152"/>
      <c r="Q8" s="163"/>
    </row>
    <row r="9" spans="1:18" ht="20.25" customHeight="1">
      <c r="A9" s="522" t="s">
        <v>6</v>
      </c>
      <c r="B9" s="522" t="s">
        <v>47</v>
      </c>
      <c r="C9" s="554" t="s">
        <v>7</v>
      </c>
      <c r="D9" s="526" t="s">
        <v>0</v>
      </c>
      <c r="E9" s="556" t="s">
        <v>8</v>
      </c>
      <c r="F9" s="585" t="s">
        <v>9</v>
      </c>
      <c r="G9" s="521" t="s">
        <v>10</v>
      </c>
      <c r="H9" s="521"/>
      <c r="I9" s="521"/>
      <c r="J9" s="521"/>
      <c r="K9" s="521"/>
      <c r="L9" s="553"/>
      <c r="M9" s="552" t="s">
        <v>13</v>
      </c>
      <c r="N9" s="521"/>
      <c r="O9" s="521"/>
      <c r="P9" s="521"/>
      <c r="Q9" s="553"/>
      <c r="R9" s="9"/>
    </row>
    <row r="10" spans="1:17" ht="78.75" customHeight="1">
      <c r="A10" s="523"/>
      <c r="B10" s="523"/>
      <c r="C10" s="555"/>
      <c r="D10" s="527"/>
      <c r="E10" s="557"/>
      <c r="F10" s="586"/>
      <c r="G10" s="7" t="s">
        <v>11</v>
      </c>
      <c r="H10" s="7" t="s">
        <v>32</v>
      </c>
      <c r="I10" s="8" t="s">
        <v>33</v>
      </c>
      <c r="J10" s="8" t="s">
        <v>34</v>
      </c>
      <c r="K10" s="8" t="s">
        <v>35</v>
      </c>
      <c r="L10" s="8" t="s">
        <v>36</v>
      </c>
      <c r="M10" s="8" t="s">
        <v>12</v>
      </c>
      <c r="N10" s="8" t="s">
        <v>33</v>
      </c>
      <c r="O10" s="8" t="s">
        <v>34</v>
      </c>
      <c r="P10" s="8" t="s">
        <v>35</v>
      </c>
      <c r="Q10" s="8" t="s">
        <v>37</v>
      </c>
    </row>
    <row r="11" spans="1:17" s="41" customFormat="1" ht="12.75">
      <c r="A11" s="90"/>
      <c r="B11" s="187"/>
      <c r="C11" s="248"/>
      <c r="D11" s="248"/>
      <c r="E11" s="160"/>
      <c r="F11" s="137"/>
      <c r="G11" s="90"/>
      <c r="H11" s="239"/>
      <c r="I11" s="130">
        <f>ROUND(G11*H11,2)</f>
        <v>0</v>
      </c>
      <c r="J11" s="127"/>
      <c r="K11" s="130">
        <f>I11*6%</f>
        <v>0</v>
      </c>
      <c r="L11" s="130">
        <f>K11+J11+I11</f>
        <v>0</v>
      </c>
      <c r="M11" s="130">
        <f>ROUND(G11*F11,2)</f>
        <v>0</v>
      </c>
      <c r="N11" s="130">
        <f>ROUND(I11*F11,2)</f>
        <v>0</v>
      </c>
      <c r="O11" s="130">
        <f>ROUND(J11*F11,2)</f>
        <v>0</v>
      </c>
      <c r="P11" s="130">
        <f>ROUND(K11*F11,2)</f>
        <v>0</v>
      </c>
      <c r="Q11" s="147">
        <f>P11+O11+N11</f>
        <v>0</v>
      </c>
    </row>
    <row r="12" spans="1:17" s="41" customFormat="1" ht="63.75">
      <c r="A12" s="238">
        <v>1</v>
      </c>
      <c r="B12" s="252" t="s">
        <v>283</v>
      </c>
      <c r="C12" s="246" t="s">
        <v>596</v>
      </c>
      <c r="D12" s="97" t="s">
        <v>254</v>
      </c>
      <c r="E12" s="97" t="s">
        <v>209</v>
      </c>
      <c r="F12" s="182">
        <v>1</v>
      </c>
      <c r="G12" s="161"/>
      <c r="H12" s="161"/>
      <c r="I12" s="130"/>
      <c r="J12" s="161"/>
      <c r="K12" s="161"/>
      <c r="L12" s="161"/>
      <c r="M12" s="130"/>
      <c r="N12" s="130"/>
      <c r="O12" s="130"/>
      <c r="P12" s="130"/>
      <c r="Q12" s="147"/>
    </row>
    <row r="13" spans="1:17" s="41" customFormat="1" ht="38.25">
      <c r="A13" s="238"/>
      <c r="B13" s="252"/>
      <c r="C13" s="246" t="s">
        <v>597</v>
      </c>
      <c r="D13" s="97"/>
      <c r="E13" s="97" t="s">
        <v>209</v>
      </c>
      <c r="F13" s="182">
        <v>1</v>
      </c>
      <c r="G13" s="161"/>
      <c r="H13" s="161"/>
      <c r="I13" s="130"/>
      <c r="J13" s="161"/>
      <c r="K13" s="161"/>
      <c r="L13" s="161"/>
      <c r="M13" s="130"/>
      <c r="N13" s="130"/>
      <c r="O13" s="130"/>
      <c r="P13" s="130"/>
      <c r="Q13" s="147"/>
    </row>
    <row r="14" spans="1:17" s="41" customFormat="1" ht="51">
      <c r="A14" s="238">
        <v>2</v>
      </c>
      <c r="B14" s="252" t="s">
        <v>283</v>
      </c>
      <c r="C14" s="246" t="s">
        <v>598</v>
      </c>
      <c r="D14" s="97"/>
      <c r="E14" s="97" t="s">
        <v>256</v>
      </c>
      <c r="F14" s="182">
        <v>1</v>
      </c>
      <c r="G14" s="161"/>
      <c r="H14" s="161"/>
      <c r="I14" s="130"/>
      <c r="J14" s="161"/>
      <c r="K14" s="161"/>
      <c r="L14" s="161"/>
      <c r="M14" s="130"/>
      <c r="N14" s="130"/>
      <c r="O14" s="130"/>
      <c r="P14" s="130"/>
      <c r="Q14" s="147"/>
    </row>
    <row r="15" spans="1:17" s="41" customFormat="1" ht="63.75">
      <c r="A15" s="238">
        <v>3</v>
      </c>
      <c r="B15" s="252" t="s">
        <v>283</v>
      </c>
      <c r="C15" s="246" t="s">
        <v>599</v>
      </c>
      <c r="D15" s="97"/>
      <c r="E15" s="97" t="s">
        <v>209</v>
      </c>
      <c r="F15" s="182">
        <v>2</v>
      </c>
      <c r="G15" s="161"/>
      <c r="H15" s="161"/>
      <c r="I15" s="130"/>
      <c r="J15" s="161"/>
      <c r="K15" s="161"/>
      <c r="L15" s="161"/>
      <c r="M15" s="130"/>
      <c r="N15" s="130"/>
      <c r="O15" s="130"/>
      <c r="P15" s="130"/>
      <c r="Q15" s="147"/>
    </row>
    <row r="16" spans="1:17" s="41" customFormat="1" ht="51">
      <c r="A16" s="238">
        <v>4</v>
      </c>
      <c r="B16" s="252" t="s">
        <v>283</v>
      </c>
      <c r="C16" s="246" t="s">
        <v>600</v>
      </c>
      <c r="D16" s="97"/>
      <c r="E16" s="97" t="s">
        <v>256</v>
      </c>
      <c r="F16" s="182">
        <v>2</v>
      </c>
      <c r="G16" s="161"/>
      <c r="H16" s="161"/>
      <c r="I16" s="130"/>
      <c r="J16" s="161"/>
      <c r="K16" s="242"/>
      <c r="L16" s="161"/>
      <c r="M16" s="130"/>
      <c r="N16" s="130"/>
      <c r="O16" s="130"/>
      <c r="P16" s="130"/>
      <c r="Q16" s="147"/>
    </row>
    <row r="17" spans="1:17" s="41" customFormat="1" ht="56.25" customHeight="1">
      <c r="A17" s="238"/>
      <c r="B17" s="252"/>
      <c r="C17" s="246" t="s">
        <v>630</v>
      </c>
      <c r="D17" s="97"/>
      <c r="E17" s="97" t="s">
        <v>256</v>
      </c>
      <c r="F17" s="182">
        <v>5</v>
      </c>
      <c r="G17" s="161"/>
      <c r="H17" s="161"/>
      <c r="I17" s="130"/>
      <c r="J17" s="161"/>
      <c r="K17" s="242"/>
      <c r="L17" s="161"/>
      <c r="M17" s="130"/>
      <c r="N17" s="130"/>
      <c r="O17" s="130"/>
      <c r="P17" s="130"/>
      <c r="Q17" s="147"/>
    </row>
    <row r="18" spans="1:17" s="41" customFormat="1" ht="56.25" customHeight="1">
      <c r="A18" s="238"/>
      <c r="B18" s="252"/>
      <c r="C18" s="246" t="s">
        <v>631</v>
      </c>
      <c r="D18" s="97"/>
      <c r="E18" s="97" t="s">
        <v>256</v>
      </c>
      <c r="F18" s="182">
        <v>4</v>
      </c>
      <c r="G18" s="161"/>
      <c r="H18" s="161"/>
      <c r="I18" s="130"/>
      <c r="J18" s="161"/>
      <c r="K18" s="242"/>
      <c r="L18" s="161"/>
      <c r="M18" s="130"/>
      <c r="N18" s="130"/>
      <c r="O18" s="130"/>
      <c r="P18" s="130"/>
      <c r="Q18" s="147"/>
    </row>
    <row r="19" spans="1:17" s="41" customFormat="1" ht="25.5">
      <c r="A19" s="238">
        <v>5</v>
      </c>
      <c r="B19" s="252" t="s">
        <v>283</v>
      </c>
      <c r="C19" s="244" t="s">
        <v>278</v>
      </c>
      <c r="D19" s="187" t="s">
        <v>601</v>
      </c>
      <c r="E19" s="97" t="s">
        <v>256</v>
      </c>
      <c r="F19" s="182">
        <v>1</v>
      </c>
      <c r="G19" s="161"/>
      <c r="H19" s="161"/>
      <c r="I19" s="130"/>
      <c r="J19" s="161"/>
      <c r="K19" s="242"/>
      <c r="L19" s="161"/>
      <c r="M19" s="130"/>
      <c r="N19" s="130"/>
      <c r="O19" s="130"/>
      <c r="P19" s="130"/>
      <c r="Q19" s="147"/>
    </row>
    <row r="20" spans="1:17" s="41" customFormat="1" ht="25.5">
      <c r="A20" s="238">
        <v>6</v>
      </c>
      <c r="B20" s="252" t="s">
        <v>283</v>
      </c>
      <c r="C20" s="244" t="s">
        <v>278</v>
      </c>
      <c r="D20" s="187" t="s">
        <v>602</v>
      </c>
      <c r="E20" s="97" t="s">
        <v>256</v>
      </c>
      <c r="F20" s="182">
        <v>1</v>
      </c>
      <c r="G20" s="161"/>
      <c r="H20" s="161"/>
      <c r="I20" s="130"/>
      <c r="J20" s="161"/>
      <c r="K20" s="242"/>
      <c r="L20" s="161"/>
      <c r="M20" s="130"/>
      <c r="N20" s="130"/>
      <c r="O20" s="130"/>
      <c r="P20" s="130"/>
      <c r="Q20" s="147"/>
    </row>
    <row r="21" spans="1:17" s="41" customFormat="1" ht="38.25">
      <c r="A21" s="238">
        <v>7</v>
      </c>
      <c r="B21" s="252" t="s">
        <v>283</v>
      </c>
      <c r="C21" s="244" t="s">
        <v>603</v>
      </c>
      <c r="D21" s="187"/>
      <c r="E21" s="97" t="s">
        <v>209</v>
      </c>
      <c r="F21" s="182">
        <v>6</v>
      </c>
      <c r="G21" s="161"/>
      <c r="H21" s="161"/>
      <c r="I21" s="130"/>
      <c r="J21" s="161"/>
      <c r="K21" s="242"/>
      <c r="L21" s="161"/>
      <c r="M21" s="130"/>
      <c r="N21" s="130"/>
      <c r="O21" s="130"/>
      <c r="P21" s="130"/>
      <c r="Q21" s="147"/>
    </row>
    <row r="22" spans="1:17" s="41" customFormat="1" ht="51">
      <c r="A22" s="238">
        <v>8</v>
      </c>
      <c r="B22" s="252" t="s">
        <v>283</v>
      </c>
      <c r="C22" s="246" t="s">
        <v>604</v>
      </c>
      <c r="D22" s="97"/>
      <c r="E22" s="97" t="s">
        <v>256</v>
      </c>
      <c r="F22" s="182">
        <v>120</v>
      </c>
      <c r="G22" s="161"/>
      <c r="H22" s="161"/>
      <c r="I22" s="130"/>
      <c r="J22" s="161"/>
      <c r="K22" s="242"/>
      <c r="L22" s="161"/>
      <c r="M22" s="130"/>
      <c r="N22" s="130"/>
      <c r="O22" s="130"/>
      <c r="P22" s="130"/>
      <c r="Q22" s="147"/>
    </row>
    <row r="23" spans="1:17" s="41" customFormat="1" ht="25.5">
      <c r="A23" s="238">
        <v>9</v>
      </c>
      <c r="B23" s="252" t="s">
        <v>283</v>
      </c>
      <c r="C23" s="246" t="s">
        <v>605</v>
      </c>
      <c r="D23" s="97"/>
      <c r="E23" s="97" t="s">
        <v>256</v>
      </c>
      <c r="F23" s="182">
        <v>43</v>
      </c>
      <c r="G23" s="161"/>
      <c r="H23" s="161"/>
      <c r="I23" s="130"/>
      <c r="J23" s="161"/>
      <c r="K23" s="242"/>
      <c r="L23" s="161"/>
      <c r="M23" s="130"/>
      <c r="N23" s="130"/>
      <c r="O23" s="130"/>
      <c r="P23" s="130"/>
      <c r="Q23" s="147"/>
    </row>
    <row r="24" spans="1:17" s="41" customFormat="1" ht="51">
      <c r="A24" s="238">
        <v>10</v>
      </c>
      <c r="B24" s="252" t="s">
        <v>283</v>
      </c>
      <c r="C24" s="246" t="s">
        <v>606</v>
      </c>
      <c r="D24" s="97"/>
      <c r="E24" s="97" t="s">
        <v>256</v>
      </c>
      <c r="F24" s="182">
        <v>36</v>
      </c>
      <c r="G24" s="161"/>
      <c r="H24" s="161"/>
      <c r="I24" s="130"/>
      <c r="J24" s="161"/>
      <c r="K24" s="242"/>
      <c r="L24" s="161"/>
      <c r="M24" s="130"/>
      <c r="N24" s="130"/>
      <c r="O24" s="130"/>
      <c r="P24" s="130"/>
      <c r="Q24" s="147"/>
    </row>
    <row r="25" spans="1:17" s="41" customFormat="1" ht="38.25">
      <c r="A25" s="238">
        <v>11</v>
      </c>
      <c r="B25" s="252" t="s">
        <v>283</v>
      </c>
      <c r="C25" s="244" t="s">
        <v>607</v>
      </c>
      <c r="D25" s="97"/>
      <c r="E25" s="97" t="s">
        <v>256</v>
      </c>
      <c r="F25" s="182">
        <v>7</v>
      </c>
      <c r="G25" s="161"/>
      <c r="H25" s="161"/>
      <c r="I25" s="130"/>
      <c r="J25" s="161"/>
      <c r="K25" s="242"/>
      <c r="L25" s="161"/>
      <c r="M25" s="130"/>
      <c r="N25" s="130"/>
      <c r="O25" s="130"/>
      <c r="P25" s="130"/>
      <c r="Q25" s="147"/>
    </row>
    <row r="26" spans="1:17" s="41" customFormat="1" ht="63.75">
      <c r="A26" s="238">
        <v>12</v>
      </c>
      <c r="B26" s="252" t="s">
        <v>283</v>
      </c>
      <c r="C26" s="185" t="s">
        <v>608</v>
      </c>
      <c r="D26" s="97"/>
      <c r="E26" s="97" t="s">
        <v>256</v>
      </c>
      <c r="F26" s="182">
        <v>1</v>
      </c>
      <c r="G26" s="161"/>
      <c r="H26" s="161"/>
      <c r="I26" s="130"/>
      <c r="J26" s="161"/>
      <c r="K26" s="242"/>
      <c r="L26" s="161"/>
      <c r="M26" s="130"/>
      <c r="N26" s="130"/>
      <c r="O26" s="130"/>
      <c r="P26" s="130"/>
      <c r="Q26" s="147"/>
    </row>
    <row r="27" spans="1:17" s="41" customFormat="1" ht="25.5">
      <c r="A27" s="238">
        <v>13</v>
      </c>
      <c r="B27" s="252" t="s">
        <v>283</v>
      </c>
      <c r="C27" s="185" t="s">
        <v>609</v>
      </c>
      <c r="D27" s="97"/>
      <c r="E27" s="90" t="s">
        <v>275</v>
      </c>
      <c r="F27" s="182">
        <v>6</v>
      </c>
      <c r="G27" s="161"/>
      <c r="H27" s="161"/>
      <c r="I27" s="130"/>
      <c r="J27" s="161"/>
      <c r="K27" s="242"/>
      <c r="L27" s="161"/>
      <c r="M27" s="130"/>
      <c r="N27" s="130"/>
      <c r="O27" s="130"/>
      <c r="P27" s="130"/>
      <c r="Q27" s="147"/>
    </row>
    <row r="28" spans="1:17" s="41" customFormat="1" ht="38.25">
      <c r="A28" s="238">
        <v>14</v>
      </c>
      <c r="B28" s="252" t="s">
        <v>283</v>
      </c>
      <c r="C28" s="188" t="s">
        <v>610</v>
      </c>
      <c r="D28" s="153"/>
      <c r="E28" s="90" t="s">
        <v>275</v>
      </c>
      <c r="F28" s="144">
        <v>1</v>
      </c>
      <c r="G28" s="161"/>
      <c r="H28" s="161"/>
      <c r="I28" s="130"/>
      <c r="J28" s="161"/>
      <c r="K28" s="242"/>
      <c r="L28" s="161"/>
      <c r="M28" s="130"/>
      <c r="N28" s="130"/>
      <c r="O28" s="130"/>
      <c r="P28" s="130"/>
      <c r="Q28" s="147"/>
    </row>
    <row r="29" spans="1:17" s="41" customFormat="1" ht="102">
      <c r="A29" s="238">
        <v>15</v>
      </c>
      <c r="B29" s="252" t="s">
        <v>283</v>
      </c>
      <c r="C29" s="188" t="s">
        <v>611</v>
      </c>
      <c r="D29" s="153"/>
      <c r="E29" s="153" t="s">
        <v>256</v>
      </c>
      <c r="F29" s="144">
        <v>1</v>
      </c>
      <c r="G29" s="161"/>
      <c r="H29" s="161"/>
      <c r="I29" s="130"/>
      <c r="J29" s="161"/>
      <c r="K29" s="242"/>
      <c r="L29" s="161"/>
      <c r="M29" s="130"/>
      <c r="N29" s="130"/>
      <c r="O29" s="130"/>
      <c r="P29" s="130"/>
      <c r="Q29" s="147"/>
    </row>
    <row r="30" spans="1:17" s="41" customFormat="1" ht="114.75">
      <c r="A30" s="238">
        <v>16</v>
      </c>
      <c r="B30" s="252" t="s">
        <v>283</v>
      </c>
      <c r="C30" s="185" t="s">
        <v>612</v>
      </c>
      <c r="D30" s="160"/>
      <c r="E30" s="90" t="s">
        <v>275</v>
      </c>
      <c r="F30" s="242">
        <v>1</v>
      </c>
      <c r="G30" s="161"/>
      <c r="H30" s="161"/>
      <c r="I30" s="130"/>
      <c r="J30" s="161"/>
      <c r="K30" s="242"/>
      <c r="L30" s="161"/>
      <c r="M30" s="130"/>
      <c r="N30" s="130"/>
      <c r="O30" s="130"/>
      <c r="P30" s="130"/>
      <c r="Q30" s="147"/>
    </row>
    <row r="31" spans="1:17" s="41" customFormat="1" ht="38.25">
      <c r="A31" s="238">
        <v>17</v>
      </c>
      <c r="B31" s="252" t="s">
        <v>283</v>
      </c>
      <c r="C31" s="185" t="s">
        <v>613</v>
      </c>
      <c r="D31" s="160"/>
      <c r="E31" s="243" t="s">
        <v>52</v>
      </c>
      <c r="F31" s="242">
        <v>7200</v>
      </c>
      <c r="G31" s="242"/>
      <c r="H31" s="161"/>
      <c r="I31" s="130"/>
      <c r="J31" s="161"/>
      <c r="K31" s="242"/>
      <c r="L31" s="161"/>
      <c r="M31" s="130"/>
      <c r="N31" s="130"/>
      <c r="O31" s="130"/>
      <c r="P31" s="130"/>
      <c r="Q31" s="147"/>
    </row>
    <row r="32" spans="1:17" s="41" customFormat="1" ht="63.75">
      <c r="A32" s="238">
        <v>18</v>
      </c>
      <c r="B32" s="252" t="s">
        <v>283</v>
      </c>
      <c r="C32" s="185" t="s">
        <v>614</v>
      </c>
      <c r="D32" s="160"/>
      <c r="E32" s="243" t="s">
        <v>52</v>
      </c>
      <c r="F32" s="242">
        <v>60</v>
      </c>
      <c r="G32" s="242"/>
      <c r="H32" s="161"/>
      <c r="I32" s="130"/>
      <c r="J32" s="161"/>
      <c r="K32" s="242"/>
      <c r="L32" s="161"/>
      <c r="M32" s="130"/>
      <c r="N32" s="130"/>
      <c r="O32" s="130"/>
      <c r="P32" s="130"/>
      <c r="Q32" s="147"/>
    </row>
    <row r="33" spans="1:17" s="41" customFormat="1" ht="25.5">
      <c r="A33" s="238">
        <v>19</v>
      </c>
      <c r="B33" s="252" t="s">
        <v>283</v>
      </c>
      <c r="C33" s="246" t="s">
        <v>615</v>
      </c>
      <c r="D33" s="160"/>
      <c r="E33" s="90" t="s">
        <v>256</v>
      </c>
      <c r="F33" s="242">
        <v>4</v>
      </c>
      <c r="G33" s="161"/>
      <c r="H33" s="161"/>
      <c r="I33" s="130"/>
      <c r="J33" s="161"/>
      <c r="K33" s="161"/>
      <c r="L33" s="161"/>
      <c r="M33" s="130"/>
      <c r="N33" s="130"/>
      <c r="O33" s="130"/>
      <c r="P33" s="130"/>
      <c r="Q33" s="147"/>
    </row>
    <row r="34" spans="1:17" s="41" customFormat="1" ht="38.25">
      <c r="A34" s="238">
        <v>20</v>
      </c>
      <c r="B34" s="252" t="s">
        <v>283</v>
      </c>
      <c r="C34" s="185" t="s">
        <v>616</v>
      </c>
      <c r="D34" s="160"/>
      <c r="E34" s="90" t="s">
        <v>256</v>
      </c>
      <c r="F34" s="242">
        <v>4</v>
      </c>
      <c r="G34" s="242"/>
      <c r="H34" s="161"/>
      <c r="I34" s="130"/>
      <c r="J34" s="161"/>
      <c r="K34" s="242"/>
      <c r="L34" s="161"/>
      <c r="M34" s="130"/>
      <c r="N34" s="130"/>
      <c r="O34" s="130"/>
      <c r="P34" s="130"/>
      <c r="Q34" s="147"/>
    </row>
    <row r="35" spans="1:17" s="41" customFormat="1" ht="25.5">
      <c r="A35" s="238">
        <v>21</v>
      </c>
      <c r="B35" s="252" t="s">
        <v>283</v>
      </c>
      <c r="C35" s="240" t="s">
        <v>617</v>
      </c>
      <c r="D35" s="250"/>
      <c r="E35" s="90" t="s">
        <v>256</v>
      </c>
      <c r="F35" s="242">
        <v>4</v>
      </c>
      <c r="G35" s="242"/>
      <c r="H35" s="161"/>
      <c r="I35" s="130"/>
      <c r="J35" s="161"/>
      <c r="K35" s="161"/>
      <c r="L35" s="161"/>
      <c r="M35" s="130"/>
      <c r="N35" s="130"/>
      <c r="O35" s="130"/>
      <c r="P35" s="130"/>
      <c r="Q35" s="147"/>
    </row>
    <row r="36" spans="1:17" s="41" customFormat="1" ht="51">
      <c r="A36" s="238"/>
      <c r="B36" s="252"/>
      <c r="C36" s="240" t="s">
        <v>618</v>
      </c>
      <c r="D36" s="250"/>
      <c r="E36" s="90" t="s">
        <v>256</v>
      </c>
      <c r="F36" s="242">
        <v>1</v>
      </c>
      <c r="G36" s="161"/>
      <c r="H36" s="161"/>
      <c r="I36" s="130"/>
      <c r="J36" s="161"/>
      <c r="K36" s="161"/>
      <c r="L36" s="161"/>
      <c r="M36" s="130"/>
      <c r="N36" s="130"/>
      <c r="O36" s="130"/>
      <c r="P36" s="130"/>
      <c r="Q36" s="147"/>
    </row>
    <row r="37" spans="1:17" s="41" customFormat="1" ht="34.5" customHeight="1">
      <c r="A37" s="238"/>
      <c r="B37" s="252"/>
      <c r="C37" s="240" t="s">
        <v>619</v>
      </c>
      <c r="D37" s="250"/>
      <c r="E37" s="90" t="s">
        <v>52</v>
      </c>
      <c r="F37" s="242">
        <v>80</v>
      </c>
      <c r="G37" s="161"/>
      <c r="H37" s="161"/>
      <c r="I37" s="130"/>
      <c r="J37" s="161"/>
      <c r="K37" s="161"/>
      <c r="L37" s="161"/>
      <c r="M37" s="130"/>
      <c r="N37" s="130"/>
      <c r="O37" s="130"/>
      <c r="P37" s="130"/>
      <c r="Q37" s="147"/>
    </row>
    <row r="38" spans="1:17" s="41" customFormat="1" ht="40.5" customHeight="1">
      <c r="A38" s="238"/>
      <c r="B38" s="252"/>
      <c r="C38" s="240" t="s">
        <v>620</v>
      </c>
      <c r="D38" s="250"/>
      <c r="E38" s="90" t="s">
        <v>275</v>
      </c>
      <c r="F38" s="90">
        <v>80</v>
      </c>
      <c r="G38" s="161"/>
      <c r="H38" s="161"/>
      <c r="I38" s="130"/>
      <c r="J38" s="161"/>
      <c r="K38" s="161"/>
      <c r="L38" s="161"/>
      <c r="M38" s="130"/>
      <c r="N38" s="130"/>
      <c r="O38" s="130"/>
      <c r="P38" s="130"/>
      <c r="Q38" s="147"/>
    </row>
    <row r="39" spans="1:17" s="41" customFormat="1" ht="40.5" customHeight="1">
      <c r="A39" s="238"/>
      <c r="B39" s="252"/>
      <c r="C39" s="240" t="s">
        <v>621</v>
      </c>
      <c r="D39" s="250"/>
      <c r="E39" s="41" t="s">
        <v>52</v>
      </c>
      <c r="F39" s="90">
        <v>2200</v>
      </c>
      <c r="G39" s="161"/>
      <c r="H39" s="161"/>
      <c r="I39" s="130"/>
      <c r="J39" s="161"/>
      <c r="K39" s="161"/>
      <c r="L39" s="161"/>
      <c r="M39" s="130"/>
      <c r="N39" s="130"/>
      <c r="O39" s="130"/>
      <c r="P39" s="130"/>
      <c r="Q39" s="147"/>
    </row>
    <row r="40" spans="1:17" s="41" customFormat="1" ht="56.25" customHeight="1">
      <c r="A40" s="238"/>
      <c r="B40" s="252"/>
      <c r="C40" s="240" t="s">
        <v>622</v>
      </c>
      <c r="D40" s="250"/>
      <c r="E40" s="41" t="s">
        <v>52</v>
      </c>
      <c r="F40" s="90">
        <v>60</v>
      </c>
      <c r="G40" s="161"/>
      <c r="H40" s="161"/>
      <c r="I40" s="130"/>
      <c r="J40" s="161"/>
      <c r="K40" s="161"/>
      <c r="L40" s="161"/>
      <c r="M40" s="130"/>
      <c r="N40" s="130"/>
      <c r="O40" s="130"/>
      <c r="P40" s="130"/>
      <c r="Q40" s="147"/>
    </row>
    <row r="41" spans="1:17" s="41" customFormat="1" ht="54.75" customHeight="1">
      <c r="A41" s="238"/>
      <c r="B41" s="252"/>
      <c r="C41" s="240" t="s">
        <v>623</v>
      </c>
      <c r="D41" s="250"/>
      <c r="E41" s="90" t="s">
        <v>275</v>
      </c>
      <c r="F41" s="90">
        <v>1</v>
      </c>
      <c r="G41" s="161"/>
      <c r="H41" s="161"/>
      <c r="I41" s="130"/>
      <c r="J41" s="161"/>
      <c r="K41" s="161"/>
      <c r="L41" s="161"/>
      <c r="M41" s="130"/>
      <c r="N41" s="130"/>
      <c r="O41" s="130"/>
      <c r="P41" s="130"/>
      <c r="Q41" s="147"/>
    </row>
    <row r="42" spans="1:17" s="41" customFormat="1" ht="120.75" customHeight="1">
      <c r="A42" s="238"/>
      <c r="B42" s="252"/>
      <c r="C42" s="240" t="s">
        <v>624</v>
      </c>
      <c r="D42" s="250"/>
      <c r="E42" s="41" t="s">
        <v>256</v>
      </c>
      <c r="F42" s="90">
        <v>10</v>
      </c>
      <c r="G42" s="161"/>
      <c r="H42" s="161"/>
      <c r="I42" s="130"/>
      <c r="J42" s="161"/>
      <c r="K42" s="161"/>
      <c r="L42" s="161"/>
      <c r="M42" s="130"/>
      <c r="N42" s="130"/>
      <c r="O42" s="130"/>
      <c r="P42" s="130"/>
      <c r="Q42" s="147"/>
    </row>
    <row r="43" spans="1:17" s="41" customFormat="1" ht="42.75" customHeight="1">
      <c r="A43" s="238"/>
      <c r="B43" s="252"/>
      <c r="C43" s="240" t="s">
        <v>625</v>
      </c>
      <c r="D43" s="250"/>
      <c r="E43" s="90" t="s">
        <v>256</v>
      </c>
      <c r="F43" s="242">
        <v>8</v>
      </c>
      <c r="G43" s="161"/>
      <c r="H43" s="161"/>
      <c r="I43" s="130"/>
      <c r="J43" s="161"/>
      <c r="K43" s="161"/>
      <c r="L43" s="161"/>
      <c r="M43" s="130"/>
      <c r="N43" s="130"/>
      <c r="O43" s="130"/>
      <c r="P43" s="130"/>
      <c r="Q43" s="147"/>
    </row>
    <row r="44" spans="1:17" s="41" customFormat="1" ht="53.25" customHeight="1">
      <c r="A44" s="238"/>
      <c r="B44" s="252"/>
      <c r="C44" s="240" t="s">
        <v>626</v>
      </c>
      <c r="D44" s="250"/>
      <c r="E44" s="90" t="s">
        <v>275</v>
      </c>
      <c r="F44" s="242">
        <v>1</v>
      </c>
      <c r="G44" s="161"/>
      <c r="H44" s="161"/>
      <c r="I44" s="130"/>
      <c r="J44" s="161"/>
      <c r="K44" s="161"/>
      <c r="L44" s="161"/>
      <c r="M44" s="130"/>
      <c r="N44" s="130"/>
      <c r="O44" s="130"/>
      <c r="P44" s="130"/>
      <c r="Q44" s="147"/>
    </row>
    <row r="45" spans="1:17" s="41" customFormat="1" ht="47.25" customHeight="1">
      <c r="A45" s="238"/>
      <c r="B45" s="252"/>
      <c r="C45" s="240" t="s">
        <v>627</v>
      </c>
      <c r="D45" s="250"/>
      <c r="E45" s="90" t="s">
        <v>52</v>
      </c>
      <c r="F45" s="242">
        <v>95</v>
      </c>
      <c r="G45" s="161"/>
      <c r="H45" s="161"/>
      <c r="I45" s="130"/>
      <c r="J45" s="161"/>
      <c r="K45" s="161"/>
      <c r="L45" s="161"/>
      <c r="M45" s="130"/>
      <c r="N45" s="130"/>
      <c r="O45" s="130"/>
      <c r="P45" s="130"/>
      <c r="Q45" s="147"/>
    </row>
    <row r="46" spans="1:17" s="41" customFormat="1" ht="132.75" customHeight="1">
      <c r="A46" s="238"/>
      <c r="B46" s="252"/>
      <c r="C46" s="240" t="s">
        <v>628</v>
      </c>
      <c r="D46" s="250"/>
      <c r="F46" s="242">
        <v>1</v>
      </c>
      <c r="G46" s="161"/>
      <c r="H46" s="161"/>
      <c r="I46" s="130"/>
      <c r="J46" s="161"/>
      <c r="K46" s="161"/>
      <c r="L46" s="161"/>
      <c r="M46" s="130"/>
      <c r="N46" s="130"/>
      <c r="O46" s="130"/>
      <c r="P46" s="130"/>
      <c r="Q46" s="147"/>
    </row>
    <row r="47" spans="1:17" s="41" customFormat="1" ht="59.25" customHeight="1">
      <c r="A47" s="238"/>
      <c r="B47" s="252"/>
      <c r="C47" s="240" t="s">
        <v>629</v>
      </c>
      <c r="D47" s="250"/>
      <c r="E47" s="90" t="s">
        <v>275</v>
      </c>
      <c r="F47" s="242">
        <v>1</v>
      </c>
      <c r="G47" s="161"/>
      <c r="H47" s="161"/>
      <c r="I47" s="130"/>
      <c r="J47" s="161"/>
      <c r="K47" s="161"/>
      <c r="L47" s="161"/>
      <c r="M47" s="130"/>
      <c r="N47" s="130"/>
      <c r="O47" s="130"/>
      <c r="P47" s="130"/>
      <c r="Q47" s="147"/>
    </row>
    <row r="48" spans="1:17" s="41" customFormat="1" ht="36.75" customHeight="1">
      <c r="A48" s="238"/>
      <c r="B48" s="252"/>
      <c r="C48" s="590" t="s">
        <v>642</v>
      </c>
      <c r="D48" s="591"/>
      <c r="E48" s="90"/>
      <c r="F48" s="242"/>
      <c r="G48" s="161"/>
      <c r="H48" s="161"/>
      <c r="I48" s="130"/>
      <c r="J48" s="161"/>
      <c r="K48" s="161"/>
      <c r="L48" s="161"/>
      <c r="M48" s="130"/>
      <c r="N48" s="130"/>
      <c r="O48" s="130"/>
      <c r="P48" s="130"/>
      <c r="Q48" s="147"/>
    </row>
    <row r="49" spans="1:17" s="41" customFormat="1" ht="229.5">
      <c r="A49" s="238"/>
      <c r="B49" s="252"/>
      <c r="C49" s="466" t="s">
        <v>632</v>
      </c>
      <c r="D49" s="250"/>
      <c r="E49" s="469" t="s">
        <v>196</v>
      </c>
      <c r="F49" s="467">
        <v>1</v>
      </c>
      <c r="G49" s="161"/>
      <c r="H49" s="161"/>
      <c r="I49" s="130"/>
      <c r="J49" s="161"/>
      <c r="K49" s="161"/>
      <c r="L49" s="161"/>
      <c r="M49" s="130"/>
      <c r="N49" s="130"/>
      <c r="O49" s="130"/>
      <c r="P49" s="130"/>
      <c r="Q49" s="147"/>
    </row>
    <row r="50" spans="1:17" s="41" customFormat="1" ht="12.75">
      <c r="A50" s="238"/>
      <c r="B50" s="252"/>
      <c r="C50" s="466" t="s">
        <v>633</v>
      </c>
      <c r="D50" s="250"/>
      <c r="E50" s="468" t="s">
        <v>196</v>
      </c>
      <c r="F50" s="468">
        <v>1</v>
      </c>
      <c r="G50" s="161"/>
      <c r="H50" s="161"/>
      <c r="I50" s="130"/>
      <c r="J50" s="161"/>
      <c r="K50" s="161"/>
      <c r="L50" s="161"/>
      <c r="M50" s="130"/>
      <c r="N50" s="130"/>
      <c r="O50" s="130"/>
      <c r="P50" s="130"/>
      <c r="Q50" s="147"/>
    </row>
    <row r="51" spans="1:17" s="41" customFormat="1" ht="25.5">
      <c r="A51" s="238"/>
      <c r="B51" s="252"/>
      <c r="C51" s="466" t="s">
        <v>634</v>
      </c>
      <c r="D51" s="250"/>
      <c r="E51" s="468" t="s">
        <v>209</v>
      </c>
      <c r="F51" s="468">
        <v>1</v>
      </c>
      <c r="G51" s="161"/>
      <c r="H51" s="161"/>
      <c r="I51" s="130"/>
      <c r="J51" s="161"/>
      <c r="K51" s="161"/>
      <c r="L51" s="161"/>
      <c r="M51" s="130"/>
      <c r="N51" s="130"/>
      <c r="O51" s="130"/>
      <c r="P51" s="130"/>
      <c r="Q51" s="147"/>
    </row>
    <row r="52" spans="1:17" s="41" customFormat="1" ht="25.5">
      <c r="A52" s="238"/>
      <c r="B52" s="252"/>
      <c r="C52" s="466" t="s">
        <v>635</v>
      </c>
      <c r="D52" s="250"/>
      <c r="E52" s="468" t="s">
        <v>196</v>
      </c>
      <c r="F52" s="468">
        <v>2</v>
      </c>
      <c r="G52" s="161"/>
      <c r="H52" s="161"/>
      <c r="I52" s="130"/>
      <c r="J52" s="161"/>
      <c r="K52" s="161"/>
      <c r="L52" s="161"/>
      <c r="M52" s="130"/>
      <c r="N52" s="130"/>
      <c r="O52" s="130"/>
      <c r="P52" s="130"/>
      <c r="Q52" s="147"/>
    </row>
    <row r="53" spans="1:17" s="41" customFormat="1" ht="25.5">
      <c r="A53" s="238"/>
      <c r="B53" s="252"/>
      <c r="C53" s="466" t="s">
        <v>636</v>
      </c>
      <c r="D53" s="250"/>
      <c r="E53" s="468" t="s">
        <v>196</v>
      </c>
      <c r="F53" s="468">
        <v>32</v>
      </c>
      <c r="G53" s="161"/>
      <c r="H53" s="161"/>
      <c r="I53" s="130"/>
      <c r="J53" s="161"/>
      <c r="K53" s="161"/>
      <c r="L53" s="161"/>
      <c r="M53" s="130"/>
      <c r="N53" s="130"/>
      <c r="O53" s="130"/>
      <c r="P53" s="130"/>
      <c r="Q53" s="147"/>
    </row>
    <row r="54" spans="1:17" s="41" customFormat="1" ht="63.75">
      <c r="A54" s="238"/>
      <c r="B54" s="252"/>
      <c r="C54" s="466" t="s">
        <v>637</v>
      </c>
      <c r="D54" s="250"/>
      <c r="E54" s="468" t="s">
        <v>196</v>
      </c>
      <c r="F54" s="468">
        <v>28</v>
      </c>
      <c r="G54" s="161"/>
      <c r="H54" s="161"/>
      <c r="I54" s="130"/>
      <c r="J54" s="161"/>
      <c r="K54" s="161"/>
      <c r="L54" s="161"/>
      <c r="M54" s="130"/>
      <c r="N54" s="130"/>
      <c r="O54" s="130"/>
      <c r="P54" s="130"/>
      <c r="Q54" s="147"/>
    </row>
    <row r="55" spans="1:17" s="41" customFormat="1" ht="51">
      <c r="A55" s="238"/>
      <c r="B55" s="252"/>
      <c r="C55" s="466" t="s">
        <v>638</v>
      </c>
      <c r="D55" s="250"/>
      <c r="E55" s="468" t="s">
        <v>196</v>
      </c>
      <c r="F55" s="468">
        <v>4</v>
      </c>
      <c r="G55" s="161"/>
      <c r="H55" s="161"/>
      <c r="I55" s="130"/>
      <c r="J55" s="161"/>
      <c r="K55" s="161"/>
      <c r="L55" s="161"/>
      <c r="M55" s="130"/>
      <c r="N55" s="130"/>
      <c r="O55" s="130"/>
      <c r="P55" s="130"/>
      <c r="Q55" s="147"/>
    </row>
    <row r="56" spans="1:17" s="41" customFormat="1" ht="25.5">
      <c r="A56" s="238"/>
      <c r="B56" s="252"/>
      <c r="C56" s="466" t="s">
        <v>639</v>
      </c>
      <c r="D56" s="250"/>
      <c r="E56" s="469" t="s">
        <v>196</v>
      </c>
      <c r="F56" s="467">
        <v>1</v>
      </c>
      <c r="G56" s="161"/>
      <c r="H56" s="161"/>
      <c r="I56" s="130"/>
      <c r="J56" s="161"/>
      <c r="K56" s="161"/>
      <c r="L56" s="161"/>
      <c r="M56" s="130"/>
      <c r="N56" s="130"/>
      <c r="O56" s="130"/>
      <c r="P56" s="130"/>
      <c r="Q56" s="147"/>
    </row>
    <row r="57" spans="1:17" s="41" customFormat="1" ht="39" customHeight="1">
      <c r="A57" s="238"/>
      <c r="B57" s="252"/>
      <c r="C57" s="587" t="s">
        <v>641</v>
      </c>
      <c r="D57" s="588"/>
      <c r="E57" s="589"/>
      <c r="F57" s="467"/>
      <c r="G57" s="242"/>
      <c r="H57" s="161"/>
      <c r="I57" s="130"/>
      <c r="J57" s="161"/>
      <c r="K57" s="161"/>
      <c r="L57" s="161"/>
      <c r="M57" s="130"/>
      <c r="N57" s="130"/>
      <c r="O57" s="130"/>
      <c r="P57" s="130"/>
      <c r="Q57" s="147"/>
    </row>
    <row r="58" spans="1:17" s="41" customFormat="1" ht="330.75">
      <c r="A58" s="238"/>
      <c r="B58" s="252"/>
      <c r="C58" s="470" t="s">
        <v>643</v>
      </c>
      <c r="D58" s="471" t="s">
        <v>650</v>
      </c>
      <c r="E58" s="471" t="s">
        <v>209</v>
      </c>
      <c r="F58" s="471">
        <v>1</v>
      </c>
      <c r="G58" s="161"/>
      <c r="H58" s="161"/>
      <c r="I58" s="130"/>
      <c r="J58" s="161"/>
      <c r="K58" s="161"/>
      <c r="L58" s="161"/>
      <c r="M58" s="130"/>
      <c r="N58" s="130"/>
      <c r="O58" s="130"/>
      <c r="P58" s="130"/>
      <c r="Q58" s="147"/>
    </row>
    <row r="59" spans="1:17" s="41" customFormat="1" ht="31.5">
      <c r="A59" s="238"/>
      <c r="B59" s="252"/>
      <c r="C59" s="470" t="s">
        <v>644</v>
      </c>
      <c r="D59" s="471" t="s">
        <v>651</v>
      </c>
      <c r="E59" s="471" t="s">
        <v>196</v>
      </c>
      <c r="F59" s="471">
        <v>1</v>
      </c>
      <c r="G59" s="161"/>
      <c r="H59" s="161"/>
      <c r="I59" s="130"/>
      <c r="J59" s="161"/>
      <c r="K59" s="161"/>
      <c r="L59" s="161"/>
      <c r="M59" s="130"/>
      <c r="N59" s="130"/>
      <c r="O59" s="130"/>
      <c r="P59" s="130"/>
      <c r="Q59" s="147"/>
    </row>
    <row r="60" spans="1:17" s="41" customFormat="1" ht="47.25">
      <c r="A60" s="238"/>
      <c r="B60" s="252"/>
      <c r="C60" s="470" t="s">
        <v>645</v>
      </c>
      <c r="D60" s="471" t="s">
        <v>652</v>
      </c>
      <c r="E60" s="471" t="s">
        <v>196</v>
      </c>
      <c r="F60" s="471">
        <v>1</v>
      </c>
      <c r="G60" s="161"/>
      <c r="H60" s="161"/>
      <c r="I60" s="130"/>
      <c r="J60" s="161"/>
      <c r="K60" s="161"/>
      <c r="L60" s="161"/>
      <c r="M60" s="130"/>
      <c r="N60" s="130"/>
      <c r="O60" s="130"/>
      <c r="P60" s="130"/>
      <c r="Q60" s="147"/>
    </row>
    <row r="61" spans="1:17" s="41" customFormat="1" ht="31.5">
      <c r="A61" s="238"/>
      <c r="B61" s="252"/>
      <c r="C61" s="470" t="s">
        <v>646</v>
      </c>
      <c r="D61" s="471" t="s">
        <v>653</v>
      </c>
      <c r="E61" s="471" t="s">
        <v>196</v>
      </c>
      <c r="F61" s="471">
        <v>3</v>
      </c>
      <c r="G61" s="161"/>
      <c r="H61" s="161"/>
      <c r="I61" s="130"/>
      <c r="J61" s="161"/>
      <c r="K61" s="161"/>
      <c r="L61" s="161"/>
      <c r="M61" s="130"/>
      <c r="N61" s="130"/>
      <c r="O61" s="130"/>
      <c r="P61" s="130"/>
      <c r="Q61" s="147"/>
    </row>
    <row r="62" spans="1:17" s="41" customFormat="1" ht="47.25">
      <c r="A62" s="238"/>
      <c r="B62" s="252"/>
      <c r="C62" s="470" t="s">
        <v>647</v>
      </c>
      <c r="D62" s="471" t="s">
        <v>654</v>
      </c>
      <c r="E62" s="471" t="s">
        <v>655</v>
      </c>
      <c r="F62" s="471">
        <v>45</v>
      </c>
      <c r="G62" s="161"/>
      <c r="H62" s="161"/>
      <c r="I62" s="130"/>
      <c r="J62" s="161"/>
      <c r="K62" s="161"/>
      <c r="L62" s="161"/>
      <c r="M62" s="130"/>
      <c r="N62" s="130"/>
      <c r="O62" s="130"/>
      <c r="P62" s="130"/>
      <c r="Q62" s="147"/>
    </row>
    <row r="63" spans="1:17" s="41" customFormat="1" ht="47.25">
      <c r="A63" s="238"/>
      <c r="B63" s="252"/>
      <c r="C63" s="470" t="s">
        <v>648</v>
      </c>
      <c r="D63" s="471"/>
      <c r="E63" s="471" t="s">
        <v>655</v>
      </c>
      <c r="F63" s="471">
        <v>45</v>
      </c>
      <c r="G63" s="161"/>
      <c r="H63" s="161"/>
      <c r="I63" s="130"/>
      <c r="J63" s="161"/>
      <c r="K63" s="161"/>
      <c r="L63" s="161"/>
      <c r="M63" s="130"/>
      <c r="N63" s="130"/>
      <c r="O63" s="130"/>
      <c r="P63" s="130"/>
      <c r="Q63" s="147"/>
    </row>
    <row r="64" spans="1:17" s="41" customFormat="1" ht="126">
      <c r="A64" s="238"/>
      <c r="B64" s="252"/>
      <c r="C64" s="470" t="s">
        <v>649</v>
      </c>
      <c r="D64" s="471"/>
      <c r="E64" s="471" t="s">
        <v>209</v>
      </c>
      <c r="F64" s="471">
        <v>1</v>
      </c>
      <c r="G64" s="161"/>
      <c r="H64" s="161"/>
      <c r="I64" s="130"/>
      <c r="J64" s="161"/>
      <c r="K64" s="161"/>
      <c r="L64" s="161"/>
      <c r="M64" s="130"/>
      <c r="N64" s="130"/>
      <c r="O64" s="130"/>
      <c r="P64" s="130"/>
      <c r="Q64" s="147"/>
    </row>
    <row r="65" spans="1:17" s="41" customFormat="1" ht="31.5">
      <c r="A65" s="238"/>
      <c r="B65" s="252"/>
      <c r="C65" s="472" t="s">
        <v>671</v>
      </c>
      <c r="D65" s="471"/>
      <c r="E65" s="471"/>
      <c r="F65" s="471"/>
      <c r="G65" s="161"/>
      <c r="H65" s="161"/>
      <c r="I65" s="130"/>
      <c r="J65" s="161"/>
      <c r="K65" s="161"/>
      <c r="L65" s="161"/>
      <c r="M65" s="130"/>
      <c r="N65" s="130"/>
      <c r="O65" s="130"/>
      <c r="P65" s="130"/>
      <c r="Q65" s="147"/>
    </row>
    <row r="66" spans="1:17" s="41" customFormat="1" ht="63">
      <c r="A66" s="238"/>
      <c r="B66" s="252"/>
      <c r="C66" s="470" t="s">
        <v>656</v>
      </c>
      <c r="D66" s="471" t="s">
        <v>664</v>
      </c>
      <c r="E66" s="471" t="s">
        <v>209</v>
      </c>
      <c r="F66" s="471">
        <v>1</v>
      </c>
      <c r="G66" s="161"/>
      <c r="H66" s="161"/>
      <c r="I66" s="130"/>
      <c r="J66" s="161"/>
      <c r="K66" s="161"/>
      <c r="L66" s="161"/>
      <c r="M66" s="130"/>
      <c r="N66" s="130"/>
      <c r="O66" s="130"/>
      <c r="P66" s="130"/>
      <c r="Q66" s="147"/>
    </row>
    <row r="67" spans="1:17" s="41" customFormat="1" ht="31.5">
      <c r="A67" s="238"/>
      <c r="B67" s="252"/>
      <c r="C67" s="470" t="s">
        <v>657</v>
      </c>
      <c r="D67" s="471" t="s">
        <v>665</v>
      </c>
      <c r="E67" s="471" t="s">
        <v>196</v>
      </c>
      <c r="F67" s="471">
        <v>4</v>
      </c>
      <c r="G67" s="161"/>
      <c r="H67" s="161"/>
      <c r="I67" s="130"/>
      <c r="J67" s="161"/>
      <c r="K67" s="161"/>
      <c r="L67" s="161"/>
      <c r="M67" s="130"/>
      <c r="N67" s="130"/>
      <c r="O67" s="130"/>
      <c r="P67" s="130"/>
      <c r="Q67" s="147"/>
    </row>
    <row r="68" spans="1:17" s="41" customFormat="1" ht="173.25">
      <c r="A68" s="238"/>
      <c r="B68" s="252"/>
      <c r="C68" s="470" t="s">
        <v>658</v>
      </c>
      <c r="D68" s="471" t="s">
        <v>666</v>
      </c>
      <c r="E68" s="471" t="s">
        <v>196</v>
      </c>
      <c r="F68" s="471">
        <v>6</v>
      </c>
      <c r="G68" s="161"/>
      <c r="H68" s="161"/>
      <c r="I68" s="130"/>
      <c r="J68" s="161"/>
      <c r="K68" s="161"/>
      <c r="L68" s="161"/>
      <c r="M68" s="130"/>
      <c r="N68" s="130"/>
      <c r="O68" s="130"/>
      <c r="P68" s="130"/>
      <c r="Q68" s="147"/>
    </row>
    <row r="69" spans="1:17" s="41" customFormat="1" ht="189">
      <c r="A69" s="238"/>
      <c r="B69" s="252"/>
      <c r="C69" s="470" t="s">
        <v>659</v>
      </c>
      <c r="D69" s="471" t="s">
        <v>667</v>
      </c>
      <c r="E69" s="471" t="s">
        <v>196</v>
      </c>
      <c r="F69" s="471">
        <v>8</v>
      </c>
      <c r="G69" s="161"/>
      <c r="H69" s="161"/>
      <c r="I69" s="130"/>
      <c r="J69" s="161"/>
      <c r="K69" s="161"/>
      <c r="L69" s="161"/>
      <c r="M69" s="130"/>
      <c r="N69" s="130"/>
      <c r="O69" s="130"/>
      <c r="P69" s="130"/>
      <c r="Q69" s="147"/>
    </row>
    <row r="70" spans="1:17" s="41" customFormat="1" ht="31.5">
      <c r="A70" s="238"/>
      <c r="B70" s="252"/>
      <c r="C70" s="470" t="s">
        <v>660</v>
      </c>
      <c r="D70" s="471" t="s">
        <v>668</v>
      </c>
      <c r="E70" s="471" t="s">
        <v>196</v>
      </c>
      <c r="F70" s="471">
        <v>8</v>
      </c>
      <c r="G70" s="161"/>
      <c r="H70" s="161"/>
      <c r="I70" s="130"/>
      <c r="J70" s="161"/>
      <c r="K70" s="161"/>
      <c r="L70" s="161"/>
      <c r="M70" s="130"/>
      <c r="N70" s="130"/>
      <c r="O70" s="130"/>
      <c r="P70" s="130"/>
      <c r="Q70" s="147"/>
    </row>
    <row r="71" spans="1:17" s="41" customFormat="1" ht="31.5">
      <c r="A71" s="238"/>
      <c r="B71" s="252"/>
      <c r="C71" s="470" t="s">
        <v>661</v>
      </c>
      <c r="D71" s="471" t="s">
        <v>669</v>
      </c>
      <c r="E71" s="471" t="s">
        <v>196</v>
      </c>
      <c r="F71" s="471">
        <v>16</v>
      </c>
      <c r="G71" s="161"/>
      <c r="H71" s="161"/>
      <c r="I71" s="130"/>
      <c r="J71" s="161"/>
      <c r="K71" s="161"/>
      <c r="L71" s="161"/>
      <c r="M71" s="130"/>
      <c r="N71" s="130"/>
      <c r="O71" s="130"/>
      <c r="P71" s="130"/>
      <c r="Q71" s="147"/>
    </row>
    <row r="72" spans="1:17" s="41" customFormat="1" ht="47.25">
      <c r="A72" s="238"/>
      <c r="B72" s="252"/>
      <c r="C72" s="470" t="s">
        <v>613</v>
      </c>
      <c r="D72" s="471" t="s">
        <v>669</v>
      </c>
      <c r="E72" s="471" t="s">
        <v>655</v>
      </c>
      <c r="F72" s="471">
        <v>700</v>
      </c>
      <c r="G72" s="161"/>
      <c r="H72" s="161"/>
      <c r="I72" s="130"/>
      <c r="J72" s="161"/>
      <c r="K72" s="161"/>
      <c r="L72" s="161"/>
      <c r="M72" s="130"/>
      <c r="N72" s="130"/>
      <c r="O72" s="130"/>
      <c r="P72" s="130"/>
      <c r="Q72" s="147"/>
    </row>
    <row r="73" spans="1:17" s="41" customFormat="1" ht="31.5">
      <c r="A73" s="238"/>
      <c r="B73" s="252"/>
      <c r="C73" s="470" t="s">
        <v>662</v>
      </c>
      <c r="D73" s="471"/>
      <c r="E73" s="471" t="s">
        <v>655</v>
      </c>
      <c r="F73" s="471">
        <v>400</v>
      </c>
      <c r="G73" s="161"/>
      <c r="H73" s="161"/>
      <c r="I73" s="130"/>
      <c r="J73" s="161"/>
      <c r="K73" s="161"/>
      <c r="L73" s="161"/>
      <c r="M73" s="130"/>
      <c r="N73" s="130"/>
      <c r="O73" s="130"/>
      <c r="P73" s="130"/>
      <c r="Q73" s="147"/>
    </row>
    <row r="74" spans="1:17" s="41" customFormat="1" ht="47.25">
      <c r="A74" s="238"/>
      <c r="B74" s="252"/>
      <c r="C74" s="470" t="s">
        <v>663</v>
      </c>
      <c r="D74" s="471" t="s">
        <v>670</v>
      </c>
      <c r="E74" s="471" t="s">
        <v>196</v>
      </c>
      <c r="F74" s="471">
        <v>5</v>
      </c>
      <c r="G74" s="161"/>
      <c r="H74" s="161"/>
      <c r="I74" s="130"/>
      <c r="J74" s="161"/>
      <c r="K74" s="161"/>
      <c r="L74" s="161"/>
      <c r="M74" s="130"/>
      <c r="N74" s="130"/>
      <c r="O74" s="130"/>
      <c r="P74" s="130"/>
      <c r="Q74" s="147"/>
    </row>
    <row r="75" spans="1:17" s="41" customFormat="1" ht="141.75">
      <c r="A75" s="238"/>
      <c r="B75" s="252"/>
      <c r="C75" s="470" t="s">
        <v>640</v>
      </c>
      <c r="D75" s="471"/>
      <c r="E75" s="471" t="s">
        <v>209</v>
      </c>
      <c r="F75" s="471">
        <v>1</v>
      </c>
      <c r="G75" s="161"/>
      <c r="H75" s="161"/>
      <c r="I75" s="130"/>
      <c r="J75" s="161"/>
      <c r="K75" s="161"/>
      <c r="L75" s="161"/>
      <c r="M75" s="130"/>
      <c r="N75" s="130"/>
      <c r="O75" s="130"/>
      <c r="P75" s="130"/>
      <c r="Q75" s="147"/>
    </row>
    <row r="76" spans="1:17" s="41" customFormat="1" ht="114.75">
      <c r="A76" s="238">
        <v>22</v>
      </c>
      <c r="B76" s="252" t="s">
        <v>283</v>
      </c>
      <c r="C76" s="466" t="s">
        <v>640</v>
      </c>
      <c r="D76" s="160"/>
      <c r="E76" s="137" t="s">
        <v>256</v>
      </c>
      <c r="F76" s="242">
        <v>8</v>
      </c>
      <c r="G76" s="242"/>
      <c r="H76" s="161"/>
      <c r="I76" s="130"/>
      <c r="J76" s="161"/>
      <c r="K76" s="242"/>
      <c r="L76" s="161"/>
      <c r="M76" s="130"/>
      <c r="N76" s="130"/>
      <c r="O76" s="130"/>
      <c r="P76" s="130"/>
      <c r="Q76" s="147"/>
    </row>
    <row r="77" spans="1:17" s="41" customFormat="1" ht="38.25">
      <c r="A77" s="238">
        <v>23</v>
      </c>
      <c r="B77" s="252" t="s">
        <v>283</v>
      </c>
      <c r="C77" s="185" t="s">
        <v>280</v>
      </c>
      <c r="D77" s="241"/>
      <c r="E77" s="137" t="s">
        <v>249</v>
      </c>
      <c r="F77" s="242">
        <v>1</v>
      </c>
      <c r="G77" s="242"/>
      <c r="H77" s="161"/>
      <c r="I77" s="130"/>
      <c r="J77" s="161"/>
      <c r="K77" s="242"/>
      <c r="L77" s="161"/>
      <c r="M77" s="130"/>
      <c r="N77" s="130"/>
      <c r="O77" s="130"/>
      <c r="P77" s="130"/>
      <c r="Q77" s="147"/>
    </row>
    <row r="78" spans="1:17" ht="19.5" customHeight="1">
      <c r="A78" s="582" t="s">
        <v>2</v>
      </c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4"/>
      <c r="M78" s="228">
        <f>SUM(M12:M77)</f>
        <v>0</v>
      </c>
      <c r="N78" s="228">
        <f>SUM(N12:N77)</f>
        <v>0</v>
      </c>
      <c r="O78" s="228">
        <f>SUM(O12:O77)</f>
        <v>0</v>
      </c>
      <c r="P78" s="228">
        <f>SUM(P12:P77)</f>
        <v>0</v>
      </c>
      <c r="Q78" s="228">
        <f>SUM(Q12:Q77)</f>
        <v>0</v>
      </c>
    </row>
    <row r="79" spans="1:17" ht="19.5" customHeight="1">
      <c r="A79" s="579" t="s">
        <v>277</v>
      </c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1"/>
      <c r="M79" s="242"/>
      <c r="N79" s="242"/>
      <c r="O79" s="242">
        <f>ROUND(O78*5%,2)</f>
        <v>0</v>
      </c>
      <c r="P79" s="242"/>
      <c r="Q79" s="242">
        <f>O79</f>
        <v>0</v>
      </c>
    </row>
    <row r="80" spans="1:17" ht="19.5" customHeight="1">
      <c r="A80" s="579" t="s">
        <v>19</v>
      </c>
      <c r="B80" s="580"/>
      <c r="C80" s="580"/>
      <c r="D80" s="580"/>
      <c r="E80" s="580"/>
      <c r="F80" s="580"/>
      <c r="G80" s="580"/>
      <c r="H80" s="580"/>
      <c r="I80" s="580"/>
      <c r="J80" s="580"/>
      <c r="K80" s="580"/>
      <c r="L80" s="581"/>
      <c r="M80" s="228">
        <f>SUM(M78:M79)</f>
        <v>0</v>
      </c>
      <c r="N80" s="228">
        <f>SUM(N78:N79)</f>
        <v>0</v>
      </c>
      <c r="O80" s="228">
        <f>SUM(O78:O79)</f>
        <v>0</v>
      </c>
      <c r="P80" s="228">
        <f>SUM(P78:P79)</f>
        <v>0</v>
      </c>
      <c r="Q80" s="228">
        <f>SUM(Q78:Q79)</f>
        <v>0</v>
      </c>
    </row>
    <row r="81" spans="12:17" ht="12.75">
      <c r="L81" s="12"/>
      <c r="M81" s="17"/>
      <c r="N81" s="17"/>
      <c r="O81" s="17"/>
      <c r="P81" s="17"/>
      <c r="Q81" s="18"/>
    </row>
    <row r="82" spans="12:17" ht="12.75">
      <c r="L82" s="12"/>
      <c r="M82" s="17"/>
      <c r="N82" s="17"/>
      <c r="O82" s="17"/>
      <c r="P82" s="17"/>
      <c r="Q82" s="18"/>
    </row>
    <row r="83" spans="3:7" ht="12.75">
      <c r="C83" s="14"/>
      <c r="D83" s="14"/>
      <c r="F83" s="3"/>
      <c r="G83" s="15"/>
    </row>
    <row r="84" spans="6:7" ht="12.75">
      <c r="F84" s="3"/>
      <c r="G84" s="15"/>
    </row>
    <row r="85" spans="3:7" ht="12.75">
      <c r="C85" s="14"/>
      <c r="D85" s="14"/>
      <c r="F85" s="3"/>
      <c r="G85" s="15"/>
    </row>
    <row r="86" spans="6:7" ht="12.75">
      <c r="F86" s="3"/>
      <c r="G86" s="15"/>
    </row>
    <row r="87" ht="12.75">
      <c r="F87" s="3"/>
    </row>
    <row r="88" ht="12.75">
      <c r="F88" s="3"/>
    </row>
  </sheetData>
  <sheetProtection/>
  <mergeCells count="14">
    <mergeCell ref="E9:E10"/>
    <mergeCell ref="F9:F10"/>
    <mergeCell ref="A78:L78"/>
    <mergeCell ref="A79:L79"/>
    <mergeCell ref="A80:L80"/>
    <mergeCell ref="E4:Q4"/>
    <mergeCell ref="G9:L9"/>
    <mergeCell ref="M9:Q9"/>
    <mergeCell ref="A9:A10"/>
    <mergeCell ref="B9:B10"/>
    <mergeCell ref="C57:E57"/>
    <mergeCell ref="C48:D48"/>
    <mergeCell ref="C9:C10"/>
    <mergeCell ref="D9:D10"/>
  </mergeCells>
  <printOptions/>
  <pageMargins left="0" right="0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2-10
&amp;"Arial,Полужирный"&amp;UTELEKOMUNIKĀCIJU UN DATORU TĪKLI.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2" max="2" width="51.00390625" style="0" customWidth="1"/>
    <col min="3" max="3" width="24.421875" style="0" customWidth="1"/>
  </cols>
  <sheetData>
    <row r="1" spans="2:3" ht="16.5">
      <c r="B1" s="338"/>
      <c r="C1" s="339" t="s">
        <v>308</v>
      </c>
    </row>
    <row r="2" spans="2:3" ht="16.5">
      <c r="B2" s="338"/>
      <c r="C2" s="339" t="s">
        <v>309</v>
      </c>
    </row>
    <row r="3" spans="2:3" ht="16.5">
      <c r="B3" s="338"/>
      <c r="C3" s="339" t="s">
        <v>310</v>
      </c>
    </row>
    <row r="4" spans="2:3" ht="16.5">
      <c r="B4" s="338"/>
      <c r="C4" s="340"/>
    </row>
    <row r="5" spans="2:3" ht="16.5">
      <c r="B5" s="338"/>
      <c r="C5" s="339" t="s">
        <v>311</v>
      </c>
    </row>
    <row r="6" spans="2:3" ht="16.5">
      <c r="B6" s="338"/>
      <c r="C6" s="339" t="s">
        <v>314</v>
      </c>
    </row>
    <row r="7" spans="1:3" ht="16.5">
      <c r="A7" s="341"/>
      <c r="B7" s="363" t="s">
        <v>312</v>
      </c>
      <c r="C7" s="343"/>
    </row>
    <row r="8" spans="1:3" ht="16.5">
      <c r="A8" s="341"/>
      <c r="B8" s="342"/>
      <c r="C8" s="343"/>
    </row>
    <row r="9" spans="1:3" ht="16.5">
      <c r="A9" s="354" t="s">
        <v>674</v>
      </c>
      <c r="B9" s="342"/>
      <c r="C9" s="343"/>
    </row>
    <row r="10" spans="1:3" ht="16.5">
      <c r="A10" s="272" t="s">
        <v>675</v>
      </c>
      <c r="B10" s="342"/>
      <c r="C10" s="343"/>
    </row>
    <row r="11" spans="1:3" ht="16.5">
      <c r="A11" s="355" t="s">
        <v>676</v>
      </c>
      <c r="B11" s="342"/>
      <c r="C11" s="343"/>
    </row>
    <row r="12" spans="1:3" ht="16.5">
      <c r="A12" s="355" t="s">
        <v>677</v>
      </c>
      <c r="B12" s="342"/>
      <c r="C12" s="343"/>
    </row>
    <row r="13" spans="1:3" ht="16.5">
      <c r="A13" s="355" t="s">
        <v>404</v>
      </c>
      <c r="B13" s="342"/>
      <c r="C13" s="343"/>
    </row>
    <row r="14" spans="1:3" ht="16.5">
      <c r="A14" s="341"/>
      <c r="B14" s="342"/>
      <c r="C14" s="343"/>
    </row>
    <row r="15" spans="1:3" ht="16.5">
      <c r="A15" s="341"/>
      <c r="B15" s="342"/>
      <c r="C15" s="343"/>
    </row>
    <row r="16" spans="1:3" ht="12.75">
      <c r="A16" s="344" t="s">
        <v>20</v>
      </c>
      <c r="B16" s="345" t="s">
        <v>21</v>
      </c>
      <c r="C16" s="344" t="s">
        <v>313</v>
      </c>
    </row>
    <row r="17" spans="1:3" ht="39.75" customHeight="1">
      <c r="A17" s="356">
        <v>1</v>
      </c>
      <c r="B17" s="353" t="s">
        <v>680</v>
      </c>
      <c r="C17" s="357">
        <f>'1-BD'!D33</f>
        <v>0</v>
      </c>
    </row>
    <row r="18" spans="1:3" ht="21.75" customHeight="1">
      <c r="A18" s="358"/>
      <c r="B18" s="359" t="s">
        <v>17</v>
      </c>
      <c r="C18" s="360">
        <f>SUM(C17:C17)</f>
        <v>0</v>
      </c>
    </row>
    <row r="19" spans="1:3" ht="21.75" customHeight="1">
      <c r="A19" s="361"/>
      <c r="B19" s="362" t="s">
        <v>26</v>
      </c>
      <c r="C19" s="357">
        <f>ROUND(C18*0.21,2)</f>
        <v>0</v>
      </c>
    </row>
    <row r="20" spans="1:3" ht="21.75" customHeight="1">
      <c r="A20" s="361"/>
      <c r="B20" s="362" t="s">
        <v>22</v>
      </c>
      <c r="C20" s="357">
        <f>SUM(C18:C19)</f>
        <v>0</v>
      </c>
    </row>
    <row r="21" spans="1:3" ht="12.75">
      <c r="A21" s="346"/>
      <c r="B21" s="347"/>
      <c r="C21" s="348"/>
    </row>
    <row r="22" spans="1:3" ht="12.75">
      <c r="A22" s="346"/>
      <c r="B22" s="347"/>
      <c r="C22" s="348"/>
    </row>
    <row r="23" spans="1:3" ht="12.75">
      <c r="A23" s="346"/>
      <c r="B23" s="347"/>
      <c r="C23" s="348"/>
    </row>
    <row r="24" spans="1:3" ht="12.75">
      <c r="A24" s="208"/>
      <c r="B24" s="208"/>
      <c r="C24" s="208"/>
    </row>
    <row r="25" spans="1:3" ht="12.75">
      <c r="A25" s="349"/>
      <c r="B25" s="350"/>
      <c r="C25" s="208"/>
    </row>
    <row r="26" spans="1:3" ht="12.75">
      <c r="A26" s="349"/>
      <c r="B26" s="351"/>
      <c r="C26" s="208"/>
    </row>
    <row r="27" spans="1:3" ht="12.75">
      <c r="A27" s="209"/>
      <c r="B27" s="352"/>
      <c r="C27" s="209"/>
    </row>
    <row r="28" spans="1:3" ht="12.75">
      <c r="A28" s="209"/>
      <c r="B28" s="209"/>
      <c r="C28" s="209"/>
    </row>
    <row r="29" spans="1:3" ht="12.75">
      <c r="A29" s="209"/>
      <c r="B29" s="209"/>
      <c r="C29" s="209"/>
    </row>
    <row r="30" spans="1:3" ht="12.75">
      <c r="A30" s="209"/>
      <c r="B30" s="209"/>
      <c r="C30" s="209"/>
    </row>
    <row r="31" spans="1:3" ht="12.75">
      <c r="A31" s="209"/>
      <c r="B31" s="209"/>
      <c r="C31" s="209"/>
    </row>
    <row r="32" spans="1:3" ht="12.75">
      <c r="A32" s="209"/>
      <c r="B32" s="209"/>
      <c r="C32" s="209"/>
    </row>
  </sheetData>
  <sheetProtection/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view="pageBreakPreview" zoomScale="90" zoomScaleSheetLayoutView="90" zoomScalePageLayoutView="0" workbookViewId="0" topLeftCell="A11">
      <selection activeCell="O32" sqref="O32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23.421875" style="1" customWidth="1"/>
    <col min="4" max="4" width="11.00390625" style="1" customWidth="1"/>
    <col min="5" max="5" width="6.140625" style="2" customWidth="1"/>
    <col min="6" max="6" width="6.57421875" style="40" customWidth="1"/>
    <col min="7" max="7" width="5.7109375" style="3" customWidth="1"/>
    <col min="8" max="8" width="6.7109375" style="4" customWidth="1"/>
    <col min="9" max="9" width="8.28125" style="5" customWidth="1"/>
    <col min="10" max="10" width="8.57421875" style="5" customWidth="1"/>
    <col min="11" max="11" width="6.421875" style="5" customWidth="1"/>
    <col min="12" max="12" width="8.57421875" style="5" customWidth="1"/>
    <col min="13" max="16" width="8.421875" style="5" customWidth="1"/>
    <col min="17" max="17" width="10.140625" style="6" customWidth="1"/>
    <col min="18" max="16384" width="9.140625" style="6" customWidth="1"/>
  </cols>
  <sheetData>
    <row r="1" spans="1:17" s="48" customFormat="1" ht="15.75">
      <c r="A1" s="175"/>
      <c r="B1" s="175"/>
      <c r="C1" s="176"/>
      <c r="D1" s="176"/>
      <c r="E1" s="177"/>
      <c r="F1" s="175"/>
      <c r="G1" s="175" t="s">
        <v>124</v>
      </c>
      <c r="H1" s="178"/>
      <c r="I1" s="179"/>
      <c r="J1" s="179"/>
      <c r="K1" s="179"/>
      <c r="L1" s="179"/>
      <c r="M1" s="179"/>
      <c r="N1" s="179"/>
      <c r="O1" s="179"/>
      <c r="P1" s="179"/>
      <c r="Q1" s="180"/>
    </row>
    <row r="2" spans="1:17" s="48" customFormat="1" ht="15.75">
      <c r="A2" s="175"/>
      <c r="B2" s="175"/>
      <c r="C2" s="176"/>
      <c r="D2" s="176"/>
      <c r="E2" s="177"/>
      <c r="F2" s="175"/>
      <c r="G2" s="175" t="s">
        <v>125</v>
      </c>
      <c r="H2" s="178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14.25">
      <c r="A3" s="162"/>
      <c r="B3" s="162"/>
      <c r="C3" s="19"/>
      <c r="D3" s="19"/>
      <c r="E3" s="34"/>
      <c r="F3" s="247"/>
      <c r="G3" s="148"/>
      <c r="H3" s="151"/>
      <c r="I3" s="152"/>
      <c r="J3" s="152"/>
      <c r="K3" s="152"/>
      <c r="L3" s="152"/>
      <c r="M3" s="152"/>
      <c r="N3" s="152"/>
      <c r="O3" s="152"/>
      <c r="P3" s="152"/>
      <c r="Q3" s="163"/>
    </row>
    <row r="4" spans="1:17" ht="14.25" customHeight="1">
      <c r="A4" s="162" t="s">
        <v>3</v>
      </c>
      <c r="B4" s="162"/>
      <c r="C4" s="19"/>
      <c r="D4" s="19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</row>
    <row r="5" spans="1:17" ht="14.25">
      <c r="A5" s="162" t="s">
        <v>4</v>
      </c>
      <c r="B5" s="162"/>
      <c r="C5" s="19"/>
      <c r="D5" s="19"/>
      <c r="E5" s="50"/>
      <c r="F5" s="165"/>
      <c r="G5" s="166"/>
      <c r="H5" s="167"/>
      <c r="I5" s="167"/>
      <c r="J5" s="168"/>
      <c r="K5" s="163"/>
      <c r="L5" s="163"/>
      <c r="M5" s="163"/>
      <c r="N5" s="163"/>
      <c r="O5" s="163"/>
      <c r="P5" s="163"/>
      <c r="Q5" s="163"/>
    </row>
    <row r="6" spans="1:17" ht="14.25">
      <c r="A6" s="162" t="s">
        <v>5</v>
      </c>
      <c r="B6" s="162"/>
      <c r="C6" s="19"/>
      <c r="D6" s="19"/>
      <c r="E6" s="50"/>
      <c r="F6" s="247"/>
      <c r="G6" s="148"/>
      <c r="H6" s="151"/>
      <c r="I6" s="152"/>
      <c r="J6" s="152"/>
      <c r="K6" s="152"/>
      <c r="L6" s="152"/>
      <c r="M6" s="152"/>
      <c r="N6" s="152"/>
      <c r="O6" s="152"/>
      <c r="P6" s="152"/>
      <c r="Q6" s="163"/>
    </row>
    <row r="7" spans="1:17" ht="14.25">
      <c r="A7" s="259" t="s">
        <v>404</v>
      </c>
      <c r="B7" s="162"/>
      <c r="C7" s="19"/>
      <c r="D7" s="19"/>
      <c r="E7" s="149"/>
      <c r="F7" s="247"/>
      <c r="G7" s="148"/>
      <c r="H7" s="151"/>
      <c r="I7" s="152"/>
      <c r="J7" s="152"/>
      <c r="K7" s="152"/>
      <c r="L7" s="152"/>
      <c r="M7" s="152"/>
      <c r="N7" s="152"/>
      <c r="O7" s="169" t="s">
        <v>31</v>
      </c>
      <c r="P7" s="271"/>
      <c r="Q7" s="270">
        <f>Q37</f>
        <v>0</v>
      </c>
    </row>
    <row r="8" spans="1:17" ht="14.25">
      <c r="A8" s="15"/>
      <c r="B8" s="162"/>
      <c r="C8" s="19"/>
      <c r="D8" s="19"/>
      <c r="E8" s="149"/>
      <c r="F8" s="247"/>
      <c r="G8" s="148"/>
      <c r="H8" s="151"/>
      <c r="I8" s="152"/>
      <c r="J8" s="152"/>
      <c r="K8" s="152"/>
      <c r="L8" s="152"/>
      <c r="M8" s="152"/>
      <c r="N8" s="152"/>
      <c r="O8" s="152"/>
      <c r="P8" s="152"/>
      <c r="Q8" s="163"/>
    </row>
    <row r="9" spans="1:18" ht="20.25" customHeight="1">
      <c r="A9" s="522" t="s">
        <v>6</v>
      </c>
      <c r="B9" s="522" t="s">
        <v>47</v>
      </c>
      <c r="C9" s="554" t="s">
        <v>7</v>
      </c>
      <c r="D9" s="526" t="s">
        <v>0</v>
      </c>
      <c r="E9" s="556" t="s">
        <v>8</v>
      </c>
      <c r="F9" s="585" t="s">
        <v>9</v>
      </c>
      <c r="G9" s="521" t="s">
        <v>10</v>
      </c>
      <c r="H9" s="521"/>
      <c r="I9" s="521"/>
      <c r="J9" s="521"/>
      <c r="K9" s="521"/>
      <c r="L9" s="553"/>
      <c r="M9" s="552" t="s">
        <v>13</v>
      </c>
      <c r="N9" s="521"/>
      <c r="O9" s="521"/>
      <c r="P9" s="521"/>
      <c r="Q9" s="553"/>
      <c r="R9" s="9"/>
    </row>
    <row r="10" spans="1:17" ht="78.75" customHeight="1">
      <c r="A10" s="523"/>
      <c r="B10" s="523"/>
      <c r="C10" s="555"/>
      <c r="D10" s="527"/>
      <c r="E10" s="557"/>
      <c r="F10" s="586"/>
      <c r="G10" s="7" t="s">
        <v>11</v>
      </c>
      <c r="H10" s="7" t="s">
        <v>32</v>
      </c>
      <c r="I10" s="8" t="s">
        <v>33</v>
      </c>
      <c r="J10" s="8" t="s">
        <v>34</v>
      </c>
      <c r="K10" s="8" t="s">
        <v>35</v>
      </c>
      <c r="L10" s="8" t="s">
        <v>36</v>
      </c>
      <c r="M10" s="8" t="s">
        <v>12</v>
      </c>
      <c r="N10" s="8" t="s">
        <v>33</v>
      </c>
      <c r="O10" s="8" t="s">
        <v>34</v>
      </c>
      <c r="P10" s="8" t="s">
        <v>35</v>
      </c>
      <c r="Q10" s="8" t="s">
        <v>37</v>
      </c>
    </row>
    <row r="11" spans="1:17" s="41" customFormat="1" ht="25.5">
      <c r="A11" s="160">
        <v>1</v>
      </c>
      <c r="B11" s="252" t="s">
        <v>283</v>
      </c>
      <c r="C11" s="185" t="s">
        <v>414</v>
      </c>
      <c r="D11" s="185"/>
      <c r="E11" s="160" t="s">
        <v>196</v>
      </c>
      <c r="F11" s="160">
        <v>1</v>
      </c>
      <c r="G11" s="144"/>
      <c r="H11" s="182"/>
      <c r="I11" s="130"/>
      <c r="J11" s="181"/>
      <c r="K11" s="182"/>
      <c r="L11" s="182"/>
      <c r="M11" s="130"/>
      <c r="N11" s="130"/>
      <c r="O11" s="130"/>
      <c r="P11" s="130"/>
      <c r="Q11" s="147"/>
    </row>
    <row r="12" spans="1:17" s="41" customFormat="1" ht="30" customHeight="1">
      <c r="A12" s="137">
        <v>2</v>
      </c>
      <c r="B12" s="252" t="s">
        <v>283</v>
      </c>
      <c r="C12" s="244" t="s">
        <v>415</v>
      </c>
      <c r="D12" s="185"/>
      <c r="E12" s="160" t="s">
        <v>196</v>
      </c>
      <c r="F12" s="160">
        <v>5</v>
      </c>
      <c r="G12" s="144"/>
      <c r="H12" s="182"/>
      <c r="I12" s="130"/>
      <c r="J12" s="181"/>
      <c r="K12" s="182"/>
      <c r="L12" s="182"/>
      <c r="M12" s="130"/>
      <c r="N12" s="130"/>
      <c r="O12" s="130"/>
      <c r="P12" s="130"/>
      <c r="Q12" s="147"/>
    </row>
    <row r="13" spans="1:17" s="41" customFormat="1" ht="25.5">
      <c r="A13" s="160">
        <v>4</v>
      </c>
      <c r="B13" s="252" t="s">
        <v>283</v>
      </c>
      <c r="C13" s="185" t="s">
        <v>405</v>
      </c>
      <c r="D13" s="185"/>
      <c r="E13" s="160" t="s">
        <v>196</v>
      </c>
      <c r="F13" s="160">
        <v>4</v>
      </c>
      <c r="G13" s="160"/>
      <c r="H13" s="182"/>
      <c r="I13" s="130"/>
      <c r="J13" s="181"/>
      <c r="K13" s="144"/>
      <c r="L13" s="182"/>
      <c r="M13" s="130"/>
      <c r="N13" s="130"/>
      <c r="O13" s="130"/>
      <c r="P13" s="130"/>
      <c r="Q13" s="147"/>
    </row>
    <row r="14" spans="1:17" s="41" customFormat="1" ht="25.5">
      <c r="A14" s="137">
        <v>5</v>
      </c>
      <c r="B14" s="252" t="s">
        <v>283</v>
      </c>
      <c r="C14" s="185" t="s">
        <v>413</v>
      </c>
      <c r="D14" s="185"/>
      <c r="E14" s="160" t="s">
        <v>196</v>
      </c>
      <c r="F14" s="160">
        <v>26</v>
      </c>
      <c r="G14" s="144"/>
      <c r="H14" s="182"/>
      <c r="I14" s="130"/>
      <c r="J14" s="181"/>
      <c r="K14" s="144"/>
      <c r="L14" s="182"/>
      <c r="M14" s="130"/>
      <c r="N14" s="130"/>
      <c r="O14" s="130"/>
      <c r="P14" s="130"/>
      <c r="Q14" s="147"/>
    </row>
    <row r="15" spans="1:17" s="41" customFormat="1" ht="22.5">
      <c r="A15" s="137">
        <v>6</v>
      </c>
      <c r="B15" s="252" t="s">
        <v>283</v>
      </c>
      <c r="C15" s="185" t="s">
        <v>417</v>
      </c>
      <c r="D15" s="185"/>
      <c r="E15" s="160" t="s">
        <v>196</v>
      </c>
      <c r="F15" s="160">
        <v>2</v>
      </c>
      <c r="G15" s="144"/>
      <c r="H15" s="182"/>
      <c r="I15" s="130"/>
      <c r="J15" s="181"/>
      <c r="K15" s="144"/>
      <c r="L15" s="182"/>
      <c r="M15" s="130"/>
      <c r="N15" s="130"/>
      <c r="O15" s="130"/>
      <c r="P15" s="130"/>
      <c r="Q15" s="147"/>
    </row>
    <row r="16" spans="1:17" s="41" customFormat="1" ht="22.5">
      <c r="A16" s="137">
        <v>7</v>
      </c>
      <c r="B16" s="252" t="s">
        <v>283</v>
      </c>
      <c r="C16" s="185" t="s">
        <v>418</v>
      </c>
      <c r="D16" s="185"/>
      <c r="E16" s="160" t="s">
        <v>196</v>
      </c>
      <c r="F16" s="160">
        <v>4</v>
      </c>
      <c r="G16" s="144"/>
      <c r="H16" s="182"/>
      <c r="I16" s="130"/>
      <c r="J16" s="181"/>
      <c r="K16" s="144"/>
      <c r="L16" s="182"/>
      <c r="M16" s="130"/>
      <c r="N16" s="130"/>
      <c r="O16" s="130"/>
      <c r="P16" s="130"/>
      <c r="Q16" s="147"/>
    </row>
    <row r="17" spans="1:17" s="41" customFormat="1" ht="22.5">
      <c r="A17" s="137">
        <v>8</v>
      </c>
      <c r="B17" s="252" t="s">
        <v>283</v>
      </c>
      <c r="C17" s="185" t="s">
        <v>419</v>
      </c>
      <c r="D17" s="185"/>
      <c r="E17" s="160" t="s">
        <v>196</v>
      </c>
      <c r="F17" s="160">
        <v>1</v>
      </c>
      <c r="G17" s="144"/>
      <c r="H17" s="182"/>
      <c r="I17" s="130"/>
      <c r="J17" s="181"/>
      <c r="K17" s="144"/>
      <c r="L17" s="182"/>
      <c r="M17" s="130"/>
      <c r="N17" s="130"/>
      <c r="O17" s="130"/>
      <c r="P17" s="130"/>
      <c r="Q17" s="147"/>
    </row>
    <row r="18" spans="1:17" s="41" customFormat="1" ht="25.5">
      <c r="A18" s="137">
        <v>9</v>
      </c>
      <c r="B18" s="252" t="s">
        <v>283</v>
      </c>
      <c r="C18" s="185" t="s">
        <v>420</v>
      </c>
      <c r="D18" s="185"/>
      <c r="E18" s="160" t="s">
        <v>196</v>
      </c>
      <c r="F18" s="160">
        <v>1</v>
      </c>
      <c r="G18" s="144"/>
      <c r="H18" s="182"/>
      <c r="I18" s="130"/>
      <c r="J18" s="181"/>
      <c r="K18" s="144"/>
      <c r="L18" s="182"/>
      <c r="M18" s="130"/>
      <c r="N18" s="130"/>
      <c r="O18" s="130"/>
      <c r="P18" s="130"/>
      <c r="Q18" s="147"/>
    </row>
    <row r="19" spans="1:17" s="41" customFormat="1" ht="25.5">
      <c r="A19" s="137">
        <v>10</v>
      </c>
      <c r="B19" s="252" t="s">
        <v>283</v>
      </c>
      <c r="C19" s="185" t="s">
        <v>421</v>
      </c>
      <c r="D19" s="185"/>
      <c r="E19" s="160" t="s">
        <v>196</v>
      </c>
      <c r="F19" s="160">
        <v>1</v>
      </c>
      <c r="G19" s="144"/>
      <c r="H19" s="182"/>
      <c r="I19" s="130"/>
      <c r="J19" s="181"/>
      <c r="K19" s="144"/>
      <c r="L19" s="182"/>
      <c r="M19" s="130"/>
      <c r="N19" s="130"/>
      <c r="O19" s="130"/>
      <c r="P19" s="130"/>
      <c r="Q19" s="147"/>
    </row>
    <row r="20" spans="1:17" s="41" customFormat="1" ht="25.5">
      <c r="A20" s="137">
        <v>11</v>
      </c>
      <c r="B20" s="252" t="s">
        <v>283</v>
      </c>
      <c r="C20" s="185" t="s">
        <v>422</v>
      </c>
      <c r="D20" s="185"/>
      <c r="E20" s="160" t="s">
        <v>196</v>
      </c>
      <c r="F20" s="160">
        <v>2</v>
      </c>
      <c r="G20" s="144"/>
      <c r="H20" s="182"/>
      <c r="I20" s="130"/>
      <c r="J20" s="181"/>
      <c r="K20" s="144"/>
      <c r="L20" s="182"/>
      <c r="M20" s="130"/>
      <c r="N20" s="130"/>
      <c r="O20" s="130"/>
      <c r="P20" s="130"/>
      <c r="Q20" s="147"/>
    </row>
    <row r="21" spans="1:17" s="41" customFormat="1" ht="22.5">
      <c r="A21" s="137">
        <v>12</v>
      </c>
      <c r="B21" s="252" t="s">
        <v>283</v>
      </c>
      <c r="C21" s="185" t="s">
        <v>281</v>
      </c>
      <c r="D21" s="185"/>
      <c r="E21" s="160" t="s">
        <v>196</v>
      </c>
      <c r="F21" s="160">
        <v>13</v>
      </c>
      <c r="G21" s="144"/>
      <c r="H21" s="182"/>
      <c r="I21" s="130"/>
      <c r="J21" s="181"/>
      <c r="K21" s="144"/>
      <c r="L21" s="182"/>
      <c r="M21" s="130"/>
      <c r="N21" s="130"/>
      <c r="O21" s="130"/>
      <c r="P21" s="130"/>
      <c r="Q21" s="147"/>
    </row>
    <row r="22" spans="1:17" s="41" customFormat="1" ht="22.5">
      <c r="A22" s="137">
        <v>13</v>
      </c>
      <c r="B22" s="252" t="s">
        <v>283</v>
      </c>
      <c r="C22" s="185" t="s">
        <v>259</v>
      </c>
      <c r="D22" s="241"/>
      <c r="E22" s="160" t="s">
        <v>196</v>
      </c>
      <c r="F22" s="160">
        <v>6</v>
      </c>
      <c r="G22" s="144"/>
      <c r="H22" s="182"/>
      <c r="I22" s="130"/>
      <c r="J22" s="181"/>
      <c r="K22" s="144"/>
      <c r="L22" s="182"/>
      <c r="M22" s="130"/>
      <c r="N22" s="130"/>
      <c r="O22" s="130"/>
      <c r="P22" s="130"/>
      <c r="Q22" s="147"/>
    </row>
    <row r="23" spans="1:17" s="41" customFormat="1" ht="25.5">
      <c r="A23" s="137">
        <v>14</v>
      </c>
      <c r="B23" s="252" t="s">
        <v>283</v>
      </c>
      <c r="C23" s="185" t="s">
        <v>412</v>
      </c>
      <c r="D23" s="185"/>
      <c r="E23" s="160" t="s">
        <v>196</v>
      </c>
      <c r="F23" s="160">
        <v>21</v>
      </c>
      <c r="G23" s="144"/>
      <c r="H23" s="182"/>
      <c r="I23" s="130"/>
      <c r="J23" s="181"/>
      <c r="K23" s="144"/>
      <c r="L23" s="182"/>
      <c r="M23" s="130"/>
      <c r="N23" s="130"/>
      <c r="O23" s="130"/>
      <c r="P23" s="130"/>
      <c r="Q23" s="147"/>
    </row>
    <row r="24" spans="1:17" s="41" customFormat="1" ht="25.5">
      <c r="A24" s="137">
        <v>15</v>
      </c>
      <c r="B24" s="252" t="s">
        <v>283</v>
      </c>
      <c r="C24" s="185" t="s">
        <v>410</v>
      </c>
      <c r="D24" s="185"/>
      <c r="E24" s="160" t="s">
        <v>196</v>
      </c>
      <c r="F24" s="160">
        <v>2</v>
      </c>
      <c r="G24" s="187"/>
      <c r="H24" s="182"/>
      <c r="I24" s="130"/>
      <c r="J24" s="181"/>
      <c r="K24" s="144"/>
      <c r="L24" s="182"/>
      <c r="M24" s="130"/>
      <c r="N24" s="130"/>
      <c r="O24" s="130"/>
      <c r="P24" s="130"/>
      <c r="Q24" s="147"/>
    </row>
    <row r="25" spans="1:17" s="41" customFormat="1" ht="25.5">
      <c r="A25" s="137">
        <v>16</v>
      </c>
      <c r="B25" s="252" t="s">
        <v>283</v>
      </c>
      <c r="C25" s="185" t="s">
        <v>411</v>
      </c>
      <c r="D25" s="185"/>
      <c r="E25" s="160" t="s">
        <v>196</v>
      </c>
      <c r="F25" s="160">
        <v>2</v>
      </c>
      <c r="G25" s="187"/>
      <c r="H25" s="182"/>
      <c r="I25" s="130"/>
      <c r="J25" s="181"/>
      <c r="K25" s="144"/>
      <c r="L25" s="182"/>
      <c r="M25" s="130"/>
      <c r="N25" s="130"/>
      <c r="O25" s="130"/>
      <c r="P25" s="130"/>
      <c r="Q25" s="147"/>
    </row>
    <row r="26" spans="1:17" s="41" customFormat="1" ht="25.5">
      <c r="A26" s="137">
        <v>17</v>
      </c>
      <c r="B26" s="252" t="s">
        <v>283</v>
      </c>
      <c r="C26" s="185" t="s">
        <v>409</v>
      </c>
      <c r="D26" s="185"/>
      <c r="E26" s="160" t="s">
        <v>196</v>
      </c>
      <c r="F26" s="160">
        <v>120</v>
      </c>
      <c r="G26" s="187"/>
      <c r="H26" s="182"/>
      <c r="I26" s="130"/>
      <c r="J26" s="182"/>
      <c r="K26" s="144"/>
      <c r="L26" s="182"/>
      <c r="M26" s="130"/>
      <c r="N26" s="130"/>
      <c r="O26" s="130"/>
      <c r="P26" s="130"/>
      <c r="Q26" s="147"/>
    </row>
    <row r="27" spans="1:17" s="41" customFormat="1" ht="22.5">
      <c r="A27" s="137">
        <v>18</v>
      </c>
      <c r="B27" s="252" t="s">
        <v>283</v>
      </c>
      <c r="C27" s="185" t="s">
        <v>408</v>
      </c>
      <c r="D27" s="185"/>
      <c r="E27" s="160" t="s">
        <v>196</v>
      </c>
      <c r="F27" s="160">
        <v>2900</v>
      </c>
      <c r="G27" s="187"/>
      <c r="H27" s="182"/>
      <c r="I27" s="130"/>
      <c r="J27" s="182"/>
      <c r="K27" s="144"/>
      <c r="L27" s="182"/>
      <c r="M27" s="130"/>
      <c r="N27" s="130"/>
      <c r="O27" s="130"/>
      <c r="P27" s="130"/>
      <c r="Q27" s="147"/>
    </row>
    <row r="28" spans="1:17" s="41" customFormat="1" ht="22.5">
      <c r="A28" s="137">
        <v>19</v>
      </c>
      <c r="B28" s="252" t="s">
        <v>283</v>
      </c>
      <c r="C28" s="185" t="s">
        <v>407</v>
      </c>
      <c r="D28" s="185"/>
      <c r="E28" s="160" t="s">
        <v>196</v>
      </c>
      <c r="F28" s="160">
        <v>420</v>
      </c>
      <c r="G28" s="187"/>
      <c r="H28" s="182"/>
      <c r="I28" s="130"/>
      <c r="J28" s="182"/>
      <c r="K28" s="144"/>
      <c r="L28" s="182"/>
      <c r="M28" s="130"/>
      <c r="N28" s="130"/>
      <c r="O28" s="130"/>
      <c r="P28" s="130"/>
      <c r="Q28" s="147"/>
    </row>
    <row r="29" spans="1:17" s="41" customFormat="1" ht="22.5">
      <c r="A29" s="137">
        <v>20</v>
      </c>
      <c r="B29" s="252" t="s">
        <v>283</v>
      </c>
      <c r="C29" s="185" t="s">
        <v>406</v>
      </c>
      <c r="D29" s="241" t="s">
        <v>269</v>
      </c>
      <c r="E29" s="160" t="s">
        <v>183</v>
      </c>
      <c r="F29" s="160">
        <v>200</v>
      </c>
      <c r="G29" s="160"/>
      <c r="H29" s="182"/>
      <c r="I29" s="130"/>
      <c r="J29" s="182"/>
      <c r="K29" s="144"/>
      <c r="L29" s="182"/>
      <c r="M29" s="130"/>
      <c r="N29" s="130"/>
      <c r="O29" s="130"/>
      <c r="P29" s="130"/>
      <c r="Q29" s="147"/>
    </row>
    <row r="30" spans="1:17" s="41" customFormat="1" ht="22.5">
      <c r="A30" s="137">
        <v>21</v>
      </c>
      <c r="B30" s="252" t="s">
        <v>283</v>
      </c>
      <c r="C30" s="185" t="s">
        <v>406</v>
      </c>
      <c r="D30" s="241" t="s">
        <v>269</v>
      </c>
      <c r="E30" s="160" t="s">
        <v>196</v>
      </c>
      <c r="F30" s="160">
        <v>350</v>
      </c>
      <c r="G30" s="160"/>
      <c r="H30" s="182"/>
      <c r="I30" s="130"/>
      <c r="J30" s="182"/>
      <c r="K30" s="144"/>
      <c r="L30" s="182"/>
      <c r="M30" s="130"/>
      <c r="N30" s="130"/>
      <c r="O30" s="130"/>
      <c r="P30" s="130"/>
      <c r="Q30" s="147"/>
    </row>
    <row r="31" spans="1:17" s="41" customFormat="1" ht="63.75">
      <c r="A31" s="137">
        <v>22</v>
      </c>
      <c r="B31" s="252" t="s">
        <v>283</v>
      </c>
      <c r="C31" s="185" t="s">
        <v>270</v>
      </c>
      <c r="D31" s="185" t="s">
        <v>271</v>
      </c>
      <c r="E31" s="160" t="s">
        <v>209</v>
      </c>
      <c r="F31" s="160">
        <v>8</v>
      </c>
      <c r="G31" s="160"/>
      <c r="H31" s="182"/>
      <c r="I31" s="130"/>
      <c r="J31" s="182"/>
      <c r="K31" s="144"/>
      <c r="L31" s="182"/>
      <c r="M31" s="130"/>
      <c r="N31" s="130"/>
      <c r="O31" s="130"/>
      <c r="P31" s="130"/>
      <c r="Q31" s="147"/>
    </row>
    <row r="32" spans="1:17" s="41" customFormat="1" ht="49.5" customHeight="1">
      <c r="A32" s="137">
        <v>23</v>
      </c>
      <c r="B32" s="252" t="s">
        <v>283</v>
      </c>
      <c r="C32" s="185" t="s">
        <v>297</v>
      </c>
      <c r="D32" s="241"/>
      <c r="E32" s="160" t="s">
        <v>209</v>
      </c>
      <c r="F32" s="160">
        <v>1</v>
      </c>
      <c r="G32" s="160"/>
      <c r="H32" s="182"/>
      <c r="I32" s="130"/>
      <c r="J32" s="182"/>
      <c r="K32" s="144"/>
      <c r="L32" s="182"/>
      <c r="M32" s="130"/>
      <c r="N32" s="130"/>
      <c r="O32" s="130"/>
      <c r="P32" s="130"/>
      <c r="Q32" s="147"/>
    </row>
    <row r="33" spans="1:17" s="41" customFormat="1" ht="25.5">
      <c r="A33" s="137">
        <v>24</v>
      </c>
      <c r="B33" s="252" t="s">
        <v>283</v>
      </c>
      <c r="C33" s="185" t="s">
        <v>282</v>
      </c>
      <c r="D33" s="241"/>
      <c r="E33" s="160" t="s">
        <v>209</v>
      </c>
      <c r="F33" s="160">
        <v>1</v>
      </c>
      <c r="G33" s="160"/>
      <c r="H33" s="182"/>
      <c r="I33" s="130"/>
      <c r="J33" s="182"/>
      <c r="K33" s="144"/>
      <c r="L33" s="182"/>
      <c r="M33" s="130"/>
      <c r="N33" s="130"/>
      <c r="O33" s="130"/>
      <c r="P33" s="130"/>
      <c r="Q33" s="147"/>
    </row>
    <row r="34" spans="1:17" s="41" customFormat="1" ht="38.25">
      <c r="A34" s="137">
        <v>25</v>
      </c>
      <c r="B34" s="252" t="s">
        <v>283</v>
      </c>
      <c r="C34" s="185" t="s">
        <v>276</v>
      </c>
      <c r="D34" s="241"/>
      <c r="E34" s="160" t="s">
        <v>209</v>
      </c>
      <c r="F34" s="160">
        <v>1</v>
      </c>
      <c r="G34" s="160"/>
      <c r="H34" s="182"/>
      <c r="I34" s="130"/>
      <c r="J34" s="182"/>
      <c r="K34" s="144"/>
      <c r="L34" s="182"/>
      <c r="M34" s="130"/>
      <c r="N34" s="130"/>
      <c r="O34" s="130"/>
      <c r="P34" s="130"/>
      <c r="Q34" s="147"/>
    </row>
    <row r="35" spans="1:17" ht="12.75">
      <c r="A35" s="582" t="s">
        <v>2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4"/>
      <c r="M35" s="228">
        <f>SUM(M11:M34)</f>
        <v>0</v>
      </c>
      <c r="N35" s="228">
        <f>SUM(N11:N34)</f>
        <v>0</v>
      </c>
      <c r="O35" s="228">
        <f>SUM(O11:O34)</f>
        <v>0</v>
      </c>
      <c r="P35" s="228">
        <f>SUM(P11:P34)</f>
        <v>0</v>
      </c>
      <c r="Q35" s="228">
        <f>SUM(Q11:Q34)</f>
        <v>0</v>
      </c>
    </row>
    <row r="36" spans="1:17" ht="12.75">
      <c r="A36" s="579" t="s">
        <v>277</v>
      </c>
      <c r="B36" s="580"/>
      <c r="C36" s="580"/>
      <c r="D36" s="580"/>
      <c r="E36" s="580"/>
      <c r="F36" s="580"/>
      <c r="G36" s="580"/>
      <c r="H36" s="580"/>
      <c r="I36" s="580"/>
      <c r="J36" s="580"/>
      <c r="K36" s="580"/>
      <c r="L36" s="581"/>
      <c r="M36" s="242"/>
      <c r="N36" s="242"/>
      <c r="O36" s="242">
        <f>ROUND(O35*5%,2)</f>
        <v>0</v>
      </c>
      <c r="P36" s="242"/>
      <c r="Q36" s="242">
        <f>O36</f>
        <v>0</v>
      </c>
    </row>
    <row r="37" spans="1:17" ht="12.75">
      <c r="A37" s="579" t="s">
        <v>19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1"/>
      <c r="M37" s="228">
        <f>SUM(M35:M36)</f>
        <v>0</v>
      </c>
      <c r="N37" s="228">
        <f>SUM(N35:N36)</f>
        <v>0</v>
      </c>
      <c r="O37" s="228">
        <f>SUM(O35:O36)</f>
        <v>0</v>
      </c>
      <c r="P37" s="228">
        <f>SUM(P35:P36)</f>
        <v>0</v>
      </c>
      <c r="Q37" s="228">
        <f>SUM(Q35:Q36)</f>
        <v>0</v>
      </c>
    </row>
    <row r="38" spans="12:17" ht="12.75">
      <c r="L38" s="12"/>
      <c r="M38" s="17"/>
      <c r="N38" s="17"/>
      <c r="O38" s="17"/>
      <c r="P38" s="17"/>
      <c r="Q38" s="18"/>
    </row>
    <row r="39" spans="3:7" ht="12.75">
      <c r="C39" s="14" t="s">
        <v>23</v>
      </c>
      <c r="D39" s="14"/>
      <c r="F39" s="3"/>
      <c r="G39" s="15"/>
    </row>
    <row r="40" spans="6:7" ht="12.75">
      <c r="F40" s="3"/>
      <c r="G40" s="15"/>
    </row>
    <row r="41" spans="3:7" ht="12.75">
      <c r="C41" s="14" t="s">
        <v>24</v>
      </c>
      <c r="D41" s="14"/>
      <c r="F41" s="3"/>
      <c r="G41" s="15"/>
    </row>
    <row r="42" spans="6:7" ht="12.75">
      <c r="F42" s="3"/>
      <c r="G42" s="15"/>
    </row>
    <row r="43" ht="12.75">
      <c r="F43" s="3"/>
    </row>
    <row r="44" ht="12.75">
      <c r="F44" s="3"/>
    </row>
  </sheetData>
  <sheetProtection/>
  <mergeCells count="12">
    <mergeCell ref="E9:E10"/>
    <mergeCell ref="F9:F10"/>
    <mergeCell ref="A35:L35"/>
    <mergeCell ref="A36:L36"/>
    <mergeCell ref="A37:L37"/>
    <mergeCell ref="E4:Q4"/>
    <mergeCell ref="G9:L9"/>
    <mergeCell ref="M9:Q9"/>
    <mergeCell ref="A9:A10"/>
    <mergeCell ref="B9:B10"/>
    <mergeCell ref="C9:C10"/>
    <mergeCell ref="D9:D10"/>
  </mergeCells>
  <printOptions/>
  <pageMargins left="0" right="0" top="1.0236220472440944" bottom="0.3937007874015748" header="0.5118110236220472" footer="0.15748031496062992"/>
  <pageSetup horizontalDpi="300" verticalDpi="300" orientation="landscape" paperSize="9" scale="99" r:id="rId1"/>
  <headerFooter alignWithMargins="0">
    <oddHeader>&amp;C&amp;12LOKĀLĀ TĀME Nr. 2-13
&amp;"Arial,Полужирный"&amp;UAPSARDZES SIGNALIZĀCIJAS SISTĒMA.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41"/>
  <sheetViews>
    <sheetView view="pageBreakPreview" zoomScale="85" zoomScaleSheetLayoutView="85" zoomScalePageLayoutView="0" workbookViewId="0" topLeftCell="A4">
      <selection activeCell="C4" sqref="C4"/>
    </sheetView>
  </sheetViews>
  <sheetFormatPr defaultColWidth="9.140625" defaultRowHeight="12.75"/>
  <cols>
    <col min="1" max="1" width="4.140625" style="3" customWidth="1"/>
    <col min="2" max="2" width="12.5742187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7" width="17.7109375" style="5" customWidth="1"/>
    <col min="8" max="8" width="14.28125" style="5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12" ht="18.75">
      <c r="A1" s="517" t="s">
        <v>82</v>
      </c>
      <c r="B1" s="517"/>
      <c r="C1" s="517"/>
      <c r="D1" s="517"/>
      <c r="E1" s="517"/>
      <c r="F1" s="517"/>
      <c r="G1" s="517"/>
      <c r="H1" s="517"/>
      <c r="I1" s="237"/>
      <c r="J1" s="237"/>
      <c r="K1" s="237"/>
      <c r="L1" s="237"/>
    </row>
    <row r="2" spans="1:16" ht="31.5" customHeight="1">
      <c r="A2" s="321" t="s">
        <v>3</v>
      </c>
      <c r="B2" s="150"/>
      <c r="C2" s="19"/>
      <c r="D2" s="518" t="s">
        <v>678</v>
      </c>
      <c r="E2" s="518"/>
      <c r="F2" s="518"/>
      <c r="G2" s="518"/>
      <c r="H2" s="518"/>
      <c r="I2" s="236"/>
      <c r="J2" s="236"/>
      <c r="K2" s="236"/>
      <c r="L2" s="236"/>
      <c r="M2" s="236"/>
      <c r="N2" s="236"/>
      <c r="O2" s="236"/>
      <c r="P2" s="236"/>
    </row>
    <row r="3" spans="1:9" ht="19.5" customHeight="1">
      <c r="A3" s="321" t="s">
        <v>4</v>
      </c>
      <c r="B3" s="150"/>
      <c r="C3" s="19"/>
      <c r="D3" s="21"/>
      <c r="E3" s="323"/>
      <c r="F3" s="322"/>
      <c r="G3" s="324"/>
      <c r="H3" s="324"/>
      <c r="I3" s="42"/>
    </row>
    <row r="4" spans="1:8" ht="19.5" customHeight="1">
      <c r="A4" s="321" t="s">
        <v>5</v>
      </c>
      <c r="B4" s="150"/>
      <c r="C4" s="19"/>
      <c r="D4" s="325"/>
      <c r="E4" s="323"/>
      <c r="F4" s="322"/>
      <c r="G4" s="326"/>
      <c r="H4" s="324"/>
    </row>
    <row r="5" spans="1:8" ht="19.5" customHeight="1">
      <c r="A5" s="321" t="s">
        <v>303</v>
      </c>
      <c r="B5" s="150"/>
      <c r="C5" s="327" t="s">
        <v>304</v>
      </c>
      <c r="D5" s="328">
        <f>D33</f>
        <v>0</v>
      </c>
      <c r="E5" s="323"/>
      <c r="F5" s="322"/>
      <c r="G5" s="324"/>
      <c r="H5" s="324"/>
    </row>
    <row r="6" spans="1:8" ht="19.5" customHeight="1">
      <c r="A6" s="321" t="s">
        <v>305</v>
      </c>
      <c r="B6" s="150"/>
      <c r="C6" s="19" t="s">
        <v>306</v>
      </c>
      <c r="D6" s="328">
        <f>H28</f>
        <v>0</v>
      </c>
      <c r="E6" s="323"/>
      <c r="F6" s="322"/>
      <c r="G6" s="324"/>
      <c r="H6" s="324"/>
    </row>
    <row r="7" spans="1:8" ht="19.5" customHeight="1">
      <c r="A7" s="150" t="s">
        <v>672</v>
      </c>
      <c r="B7" s="150"/>
      <c r="C7" s="19"/>
      <c r="D7" s="149"/>
      <c r="E7" s="148"/>
      <c r="F7" s="151"/>
      <c r="G7" s="152"/>
      <c r="H7" s="152"/>
    </row>
    <row r="8" spans="1:8" ht="12.75">
      <c r="A8" s="148"/>
      <c r="B8" s="148"/>
      <c r="C8" s="19"/>
      <c r="D8" s="149"/>
      <c r="E8" s="148"/>
      <c r="F8" s="151"/>
      <c r="G8" s="152"/>
      <c r="H8" s="152"/>
    </row>
    <row r="9" spans="1:9" ht="20.25" customHeight="1">
      <c r="A9" s="522" t="s">
        <v>6</v>
      </c>
      <c r="B9" s="526" t="s">
        <v>14</v>
      </c>
      <c r="C9" s="526" t="s">
        <v>15</v>
      </c>
      <c r="D9" s="524" t="s">
        <v>27</v>
      </c>
      <c r="E9" s="521" t="s">
        <v>16</v>
      </c>
      <c r="F9" s="521"/>
      <c r="G9" s="521"/>
      <c r="H9" s="519" t="s">
        <v>12</v>
      </c>
      <c r="I9" s="9"/>
    </row>
    <row r="10" spans="1:8" ht="49.5" customHeight="1">
      <c r="A10" s="523"/>
      <c r="B10" s="527"/>
      <c r="C10" s="527"/>
      <c r="D10" s="525"/>
      <c r="E10" s="25" t="s">
        <v>28</v>
      </c>
      <c r="F10" s="25" t="s">
        <v>29</v>
      </c>
      <c r="G10" s="25" t="s">
        <v>30</v>
      </c>
      <c r="H10" s="520"/>
    </row>
    <row r="11" spans="1:10" ht="31.5" customHeight="1">
      <c r="A11" s="286">
        <v>1</v>
      </c>
      <c r="B11" s="286" t="s">
        <v>85</v>
      </c>
      <c r="C11" s="288" t="s">
        <v>38</v>
      </c>
      <c r="D11" s="373">
        <f>'Demontāžās darbi'!P32</f>
        <v>0</v>
      </c>
      <c r="E11" s="373">
        <f>'Demontāžās darbi'!M32</f>
        <v>0</v>
      </c>
      <c r="F11" s="373">
        <f>'Demontāžās darbi'!N32</f>
        <v>0</v>
      </c>
      <c r="G11" s="373">
        <f>'Demontāžās darbi'!O32</f>
        <v>0</v>
      </c>
      <c r="H11" s="373">
        <f>'Demontāžās darbi'!L30</f>
        <v>0</v>
      </c>
      <c r="I11" s="22"/>
      <c r="J11" s="22"/>
    </row>
    <row r="12" spans="1:10" ht="31.5" customHeight="1">
      <c r="A12" s="286">
        <v>2</v>
      </c>
      <c r="B12" s="286" t="s">
        <v>86</v>
      </c>
      <c r="C12" s="288" t="s">
        <v>87</v>
      </c>
      <c r="D12" s="373">
        <f>S!P23</f>
        <v>0</v>
      </c>
      <c r="E12" s="373">
        <f>S!M23</f>
        <v>0</v>
      </c>
      <c r="F12" s="373">
        <f>S!N23</f>
        <v>0</v>
      </c>
      <c r="G12" s="373">
        <f>S!O23</f>
        <v>0</v>
      </c>
      <c r="H12" s="373">
        <f>S!L23</f>
        <v>0</v>
      </c>
      <c r="I12" s="22"/>
      <c r="J12" s="22"/>
    </row>
    <row r="13" spans="1:10" ht="31.5" customHeight="1">
      <c r="A13" s="286">
        <v>3</v>
      </c>
      <c r="B13" s="286" t="s">
        <v>90</v>
      </c>
      <c r="C13" s="288" t="s">
        <v>94</v>
      </c>
      <c r="D13" s="373">
        <f>'GR'!P27</f>
        <v>0</v>
      </c>
      <c r="E13" s="373">
        <f>'GR'!M27</f>
        <v>0</v>
      </c>
      <c r="F13" s="373">
        <f>'GR'!N27</f>
        <v>0</v>
      </c>
      <c r="G13" s="373">
        <f>'GR'!O27</f>
        <v>0</v>
      </c>
      <c r="H13" s="373">
        <f>'GR'!L27</f>
        <v>0</v>
      </c>
      <c r="I13" s="22"/>
      <c r="J13" s="22"/>
    </row>
    <row r="14" spans="1:10" ht="31.5" customHeight="1">
      <c r="A14" s="286">
        <v>4</v>
      </c>
      <c r="B14" s="286" t="s">
        <v>93</v>
      </c>
      <c r="C14" s="288" t="s">
        <v>92</v>
      </c>
      <c r="D14" s="373">
        <f>LD!P30</f>
        <v>0</v>
      </c>
      <c r="E14" s="373">
        <f>LD!M30</f>
        <v>0</v>
      </c>
      <c r="F14" s="373">
        <f>LD!N30</f>
        <v>0</v>
      </c>
      <c r="G14" s="373">
        <f>LD!O30</f>
        <v>0</v>
      </c>
      <c r="H14" s="373">
        <f>LD!L30</f>
        <v>0</v>
      </c>
      <c r="I14" s="22"/>
      <c r="J14" s="22"/>
    </row>
    <row r="15" spans="1:10" ht="31.5" customHeight="1">
      <c r="A15" s="286">
        <v>5</v>
      </c>
      <c r="B15" s="286" t="s">
        <v>96</v>
      </c>
      <c r="C15" s="288" t="s">
        <v>673</v>
      </c>
      <c r="D15" s="373">
        <f>KĀ!P15</f>
        <v>0</v>
      </c>
      <c r="E15" s="373">
        <f>KĀ!M15</f>
        <v>0</v>
      </c>
      <c r="F15" s="373">
        <f>KĀ!N15</f>
        <v>0</v>
      </c>
      <c r="G15" s="373">
        <f>KĀ!O15</f>
        <v>0</v>
      </c>
      <c r="H15" s="373">
        <f>KĀ!L15</f>
        <v>0</v>
      </c>
      <c r="I15" s="22"/>
      <c r="J15" s="22"/>
    </row>
    <row r="16" spans="1:10" ht="31.5" customHeight="1">
      <c r="A16" s="286">
        <v>6</v>
      </c>
      <c r="B16" s="286" t="s">
        <v>99</v>
      </c>
      <c r="C16" s="288" t="s">
        <v>100</v>
      </c>
      <c r="D16" s="373">
        <f>IeA!P20</f>
        <v>0</v>
      </c>
      <c r="E16" s="373">
        <f>IeA!M20</f>
        <v>0</v>
      </c>
      <c r="F16" s="373">
        <f>IeA!N20</f>
        <v>0</v>
      </c>
      <c r="G16" s="373">
        <f>IeA!O20</f>
        <v>0</v>
      </c>
      <c r="H16" s="373">
        <f>IeA!L20</f>
        <v>0</v>
      </c>
      <c r="I16" s="22"/>
      <c r="J16" s="22"/>
    </row>
    <row r="17" spans="1:10" ht="31.5" customHeight="1">
      <c r="A17" s="286">
        <v>7</v>
      </c>
      <c r="B17" s="286" t="s">
        <v>103</v>
      </c>
      <c r="C17" s="288" t="s">
        <v>102</v>
      </c>
      <c r="D17" s="373">
        <f>ĀA!P56</f>
        <v>0</v>
      </c>
      <c r="E17" s="373">
        <f>ĀA!M56</f>
        <v>0</v>
      </c>
      <c r="F17" s="373">
        <f>ĀA!N56</f>
        <v>0</v>
      </c>
      <c r="G17" s="373">
        <f>ĀA!O56</f>
        <v>0</v>
      </c>
      <c r="H17" s="373">
        <f>ĀA!L56</f>
        <v>0</v>
      </c>
      <c r="I17" s="22"/>
      <c r="J17" s="22"/>
    </row>
    <row r="18" spans="1:10" ht="31.5" customHeight="1">
      <c r="A18" s="286">
        <v>8</v>
      </c>
      <c r="B18" s="286" t="s">
        <v>104</v>
      </c>
      <c r="C18" s="288" t="s">
        <v>46</v>
      </c>
      <c r="D18" s="373">
        <f>'DD'!P34</f>
        <v>0</v>
      </c>
      <c r="E18" s="373">
        <f>'DD'!M34</f>
        <v>0</v>
      </c>
      <c r="F18" s="373">
        <f>'DD'!N34</f>
        <v>0</v>
      </c>
      <c r="G18" s="373">
        <f>'DD'!O34</f>
        <v>0</v>
      </c>
      <c r="H18" s="373">
        <f>'DD'!L32</f>
        <v>0</v>
      </c>
      <c r="I18" s="22"/>
      <c r="J18" s="22"/>
    </row>
    <row r="19" spans="1:10" ht="31.5" customHeight="1">
      <c r="A19" s="286">
        <v>9</v>
      </c>
      <c r="B19" s="286" t="s">
        <v>317</v>
      </c>
      <c r="C19" s="288" t="s">
        <v>318</v>
      </c>
      <c r="D19" s="373">
        <f>'Būvlaukumu aprīkošana'!P31</f>
        <v>0</v>
      </c>
      <c r="E19" s="373">
        <f>'Būvlaukumu aprīkošana'!M31</f>
        <v>0</v>
      </c>
      <c r="F19" s="373">
        <f>'Būvlaukumu aprīkošana'!N31</f>
        <v>0</v>
      </c>
      <c r="G19" s="373">
        <f>'Būvlaukumu aprīkošana'!O31</f>
        <v>0</v>
      </c>
      <c r="H19" s="373">
        <f>'Būvlaukumu aprīkošana'!L29</f>
        <v>0</v>
      </c>
      <c r="I19" s="22"/>
      <c r="J19" s="22"/>
    </row>
    <row r="20" spans="1:10" ht="31.5" customHeight="1">
      <c r="A20" s="286">
        <v>10</v>
      </c>
      <c r="B20" s="210" t="s">
        <v>105</v>
      </c>
      <c r="C20" s="213" t="s">
        <v>108</v>
      </c>
      <c r="D20" s="245">
        <f>'Ū1'!P35</f>
        <v>0</v>
      </c>
      <c r="E20" s="245">
        <f>'Ū1'!M35</f>
        <v>0</v>
      </c>
      <c r="F20" s="245">
        <f>'Ū1'!N35</f>
        <v>0</v>
      </c>
      <c r="G20" s="245">
        <f>'Ū1'!O35</f>
        <v>0</v>
      </c>
      <c r="H20" s="245">
        <f>'Ū1'!L35</f>
        <v>0</v>
      </c>
      <c r="I20" s="22"/>
      <c r="J20" s="249"/>
    </row>
    <row r="21" spans="1:10" ht="31.5" customHeight="1">
      <c r="A21" s="286">
        <v>11</v>
      </c>
      <c r="B21" s="210" t="s">
        <v>111</v>
      </c>
      <c r="C21" s="213" t="s">
        <v>110</v>
      </c>
      <c r="D21" s="245">
        <f>KŪ!P27</f>
        <v>0</v>
      </c>
      <c r="E21" s="245">
        <f>KŪ!M27</f>
        <v>0</v>
      </c>
      <c r="F21" s="245">
        <f>KŪ!N27</f>
        <v>0</v>
      </c>
      <c r="G21" s="245">
        <f>KŪ!O27</f>
        <v>0</v>
      </c>
      <c r="H21" s="245">
        <f>KŪ!L27</f>
        <v>0</v>
      </c>
      <c r="I21" s="22"/>
      <c r="J21" s="249"/>
    </row>
    <row r="22" spans="1:10" ht="31.5" customHeight="1">
      <c r="A22" s="286">
        <v>12</v>
      </c>
      <c r="B22" s="210" t="s">
        <v>114</v>
      </c>
      <c r="C22" s="213" t="s">
        <v>113</v>
      </c>
      <c r="D22" s="245">
        <f>'K1'!P33</f>
        <v>0</v>
      </c>
      <c r="E22" s="245">
        <f>'K1'!M33</f>
        <v>0</v>
      </c>
      <c r="F22" s="245">
        <f>'K1'!N33</f>
        <v>0</v>
      </c>
      <c r="G22" s="245">
        <f>'K1'!O33</f>
        <v>0</v>
      </c>
      <c r="H22" s="245">
        <f>'K1'!L33</f>
        <v>0</v>
      </c>
      <c r="I22" s="22"/>
      <c r="J22" s="249"/>
    </row>
    <row r="23" spans="1:10" ht="31.5" customHeight="1">
      <c r="A23" s="286">
        <v>15</v>
      </c>
      <c r="B23" s="210" t="s">
        <v>116</v>
      </c>
      <c r="C23" s="213" t="s">
        <v>74</v>
      </c>
      <c r="D23" s="245">
        <f>APK!Q61</f>
        <v>0</v>
      </c>
      <c r="E23" s="245">
        <f>APK!N61</f>
        <v>0</v>
      </c>
      <c r="F23" s="245">
        <f>APK!O61</f>
        <v>0</v>
      </c>
      <c r="G23" s="245">
        <f>APK!P61</f>
        <v>0</v>
      </c>
      <c r="H23" s="245">
        <f>APK!M61</f>
        <v>0</v>
      </c>
      <c r="I23" s="22"/>
      <c r="J23" s="249"/>
    </row>
    <row r="24" spans="1:10" ht="31.5" customHeight="1">
      <c r="A24" s="286">
        <v>16</v>
      </c>
      <c r="B24" s="210" t="s">
        <v>117</v>
      </c>
      <c r="C24" s="213" t="s">
        <v>76</v>
      </c>
      <c r="D24" s="245">
        <f>'EL'!Q87</f>
        <v>0</v>
      </c>
      <c r="E24" s="245">
        <f>'EL'!N87</f>
        <v>0</v>
      </c>
      <c r="F24" s="245">
        <f>'EL'!O87</f>
        <v>0</v>
      </c>
      <c r="G24" s="245">
        <f>'EL'!P87</f>
        <v>0</v>
      </c>
      <c r="H24" s="245">
        <f>'EL'!M87</f>
        <v>0</v>
      </c>
      <c r="I24" s="22"/>
      <c r="J24" s="249"/>
    </row>
    <row r="25" spans="1:10" ht="31.5" customHeight="1">
      <c r="A25" s="286">
        <v>17</v>
      </c>
      <c r="B25" s="210" t="s">
        <v>119</v>
      </c>
      <c r="C25" s="213" t="s">
        <v>77</v>
      </c>
      <c r="D25" s="245">
        <f>UAS!Q39</f>
        <v>0</v>
      </c>
      <c r="E25" s="245">
        <f>UAS!N39</f>
        <v>0</v>
      </c>
      <c r="F25" s="245">
        <f>UAS!O39</f>
        <v>0</v>
      </c>
      <c r="G25" s="245">
        <f>UAS!P39</f>
        <v>0</v>
      </c>
      <c r="H25" s="245">
        <f>UAS!M39</f>
        <v>0</v>
      </c>
      <c r="I25" s="22"/>
      <c r="J25" s="249"/>
    </row>
    <row r="26" spans="1:10" ht="31.5" customHeight="1">
      <c r="A26" s="286">
        <v>18</v>
      </c>
      <c r="B26" s="210" t="s">
        <v>122</v>
      </c>
      <c r="C26" s="213" t="s">
        <v>1</v>
      </c>
      <c r="D26" s="245">
        <f>DAT!Q80</f>
        <v>0</v>
      </c>
      <c r="E26" s="245">
        <f>DAT!N80</f>
        <v>0</v>
      </c>
      <c r="F26" s="245">
        <f>DAT!O80</f>
        <v>0</v>
      </c>
      <c r="G26" s="245">
        <f>DAT!P80</f>
        <v>0</v>
      </c>
      <c r="H26" s="245">
        <f>DAT!M80</f>
        <v>0</v>
      </c>
      <c r="I26" s="22"/>
      <c r="J26" s="249"/>
    </row>
    <row r="27" spans="1:10" ht="31.5" customHeight="1">
      <c r="A27" s="286">
        <v>21</v>
      </c>
      <c r="B27" s="210" t="s">
        <v>123</v>
      </c>
      <c r="C27" s="213" t="s">
        <v>125</v>
      </c>
      <c r="D27" s="245">
        <f>APS!Q37</f>
        <v>0</v>
      </c>
      <c r="E27" s="245">
        <f>APS!N37</f>
        <v>0</v>
      </c>
      <c r="F27" s="245">
        <f>APS!O37</f>
        <v>0</v>
      </c>
      <c r="G27" s="245">
        <f>APS!P37</f>
        <v>0</v>
      </c>
      <c r="H27" s="245">
        <f>APS!M37</f>
        <v>0</v>
      </c>
      <c r="I27" s="22"/>
      <c r="J27" s="249"/>
    </row>
    <row r="28" spans="1:10" s="28" customFormat="1" ht="19.5" customHeight="1">
      <c r="A28" s="530" t="s">
        <v>17</v>
      </c>
      <c r="B28" s="531"/>
      <c r="C28" s="532"/>
      <c r="D28" s="312">
        <f>SUM(D11:D27)</f>
        <v>0</v>
      </c>
      <c r="E28" s="312">
        <f>SUM(E11:E27)</f>
        <v>0</v>
      </c>
      <c r="F28" s="312">
        <f>SUM(F11:F27)</f>
        <v>0</v>
      </c>
      <c r="G28" s="312">
        <f>SUM(G11:G27)</f>
        <v>0</v>
      </c>
      <c r="H28" s="312">
        <f>SUM(H11:H27)</f>
        <v>0</v>
      </c>
      <c r="I28" s="27"/>
      <c r="J28" s="22"/>
    </row>
    <row r="29" spans="1:10" ht="19.5" customHeight="1">
      <c r="A29" s="528" t="s">
        <v>681</v>
      </c>
      <c r="B29" s="528"/>
      <c r="C29" s="528"/>
      <c r="D29" s="222">
        <f>ROUND(D28*4%,2)</f>
        <v>0</v>
      </c>
      <c r="E29" s="23"/>
      <c r="F29" s="24"/>
      <c r="G29" s="24"/>
      <c r="H29" s="24"/>
      <c r="I29" s="22"/>
      <c r="J29" s="22"/>
    </row>
    <row r="30" spans="1:10" ht="19.5" customHeight="1">
      <c r="A30" s="529" t="s">
        <v>25</v>
      </c>
      <c r="B30" s="529"/>
      <c r="C30" s="529"/>
      <c r="D30" s="222">
        <f>ROUND(D29*5%,2)</f>
        <v>0</v>
      </c>
      <c r="E30" s="23"/>
      <c r="F30" s="24"/>
      <c r="G30" s="24"/>
      <c r="H30" s="24"/>
      <c r="I30" s="22"/>
      <c r="J30" s="22"/>
    </row>
    <row r="31" spans="1:10" ht="19.5" customHeight="1">
      <c r="A31" s="528" t="s">
        <v>337</v>
      </c>
      <c r="B31" s="528"/>
      <c r="C31" s="528"/>
      <c r="D31" s="222">
        <f>ROUND(D28*5%,2)</f>
        <v>0</v>
      </c>
      <c r="E31" s="23"/>
      <c r="F31" s="24"/>
      <c r="G31" s="24"/>
      <c r="H31" s="24"/>
      <c r="I31" s="22"/>
      <c r="J31" s="22"/>
    </row>
    <row r="32" spans="1:10" ht="19.5" customHeight="1">
      <c r="A32" s="528" t="s">
        <v>682</v>
      </c>
      <c r="B32" s="528"/>
      <c r="C32" s="528"/>
      <c r="D32" s="222">
        <f>ROUND(E28*24.09%,2)</f>
        <v>0</v>
      </c>
      <c r="E32" s="23"/>
      <c r="F32" s="24"/>
      <c r="G32" s="24"/>
      <c r="H32" s="24"/>
      <c r="I32" s="22"/>
      <c r="J32" s="22"/>
    </row>
    <row r="33" spans="1:10" ht="19.5" customHeight="1">
      <c r="A33" s="528" t="s">
        <v>18</v>
      </c>
      <c r="B33" s="528"/>
      <c r="C33" s="528"/>
      <c r="D33" s="223">
        <f>D32+D31+D29+D28</f>
        <v>0</v>
      </c>
      <c r="E33" s="23"/>
      <c r="F33" s="24"/>
      <c r="G33" s="24"/>
      <c r="H33" s="24"/>
      <c r="I33" s="22"/>
      <c r="J33" s="22"/>
    </row>
    <row r="34" spans="1:10" ht="30" customHeight="1">
      <c r="A34" s="148"/>
      <c r="B34" s="148"/>
      <c r="C34" s="224"/>
      <c r="D34" s="225"/>
      <c r="E34" s="23"/>
      <c r="F34" s="24"/>
      <c r="G34" s="24"/>
      <c r="H34" s="24"/>
      <c r="I34" s="22"/>
      <c r="J34" s="22"/>
    </row>
    <row r="35" spans="1:10" ht="30" customHeight="1">
      <c r="A35" s="148"/>
      <c r="B35" s="320" t="s">
        <v>300</v>
      </c>
      <c r="C35" s="314"/>
      <c r="D35" s="315"/>
      <c r="E35" s="199"/>
      <c r="F35" s="24"/>
      <c r="G35" s="24"/>
      <c r="H35" s="24"/>
      <c r="I35" s="22"/>
      <c r="J35" s="22"/>
    </row>
    <row r="36" spans="2:7" ht="12.75">
      <c r="B36" s="320" t="s">
        <v>583</v>
      </c>
      <c r="C36" s="313"/>
      <c r="D36" s="316"/>
      <c r="E36" s="199"/>
      <c r="F36" s="15"/>
      <c r="G36" s="4"/>
    </row>
    <row r="37" spans="2:7" ht="12.75">
      <c r="B37" s="317"/>
      <c r="C37" s="317"/>
      <c r="D37" s="318"/>
      <c r="E37" s="199"/>
      <c r="F37" s="15"/>
      <c r="G37" s="4"/>
    </row>
    <row r="38" spans="2:7" ht="12.75">
      <c r="B38" s="314" t="s">
        <v>301</v>
      </c>
      <c r="C38" s="314"/>
      <c r="D38" s="314"/>
      <c r="E38" s="314"/>
      <c r="F38" s="15"/>
      <c r="G38" s="4"/>
    </row>
    <row r="39" spans="2:5" ht="12.75">
      <c r="B39" s="314"/>
      <c r="C39" s="319"/>
      <c r="D39" s="319"/>
      <c r="E39" s="319"/>
    </row>
    <row r="40" spans="2:5" ht="12.75">
      <c r="B40" s="320" t="s">
        <v>302</v>
      </c>
      <c r="C40" s="314"/>
      <c r="D40" s="314"/>
      <c r="E40" s="314"/>
    </row>
    <row r="41" spans="2:5" ht="12.75">
      <c r="B41" s="198"/>
      <c r="C41" s="198"/>
      <c r="D41" s="198"/>
      <c r="E41" s="198"/>
    </row>
  </sheetData>
  <sheetProtection/>
  <mergeCells count="14">
    <mergeCell ref="A29:C29"/>
    <mergeCell ref="A30:C30"/>
    <mergeCell ref="A31:C31"/>
    <mergeCell ref="A32:C32"/>
    <mergeCell ref="A33:C33"/>
    <mergeCell ref="A28:C28"/>
    <mergeCell ref="A1:H1"/>
    <mergeCell ref="D2:H2"/>
    <mergeCell ref="H9:H10"/>
    <mergeCell ref="E9:G9"/>
    <mergeCell ref="A9:A10"/>
    <mergeCell ref="D9:D10"/>
    <mergeCell ref="C9:C10"/>
    <mergeCell ref="B9:B10"/>
  </mergeCells>
  <printOptions/>
  <pageMargins left="0.3937007874015748" right="0" top="1.220472440944882" bottom="0.984251968503937" header="0.5118110236220472" footer="0.5118110236220472"/>
  <pageSetup horizontalDpi="300" verticalDpi="300" orientation="landscape" paperSize="9" r:id="rId1"/>
  <headerFooter alignWithMargins="0">
    <oddHeader>&amp;C&amp;12&amp;UKOPSAVILKUMS PA DARBU VEIDIEM  Nr. 1&amp;U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2"/>
  <sheetViews>
    <sheetView view="pageBreakPreview" zoomScale="85" zoomScaleNormal="70" zoomScaleSheetLayoutView="85" zoomScalePageLayoutView="0" workbookViewId="0" topLeftCell="A16">
      <selection activeCell="I28" sqref="I28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1.421875" style="0" customWidth="1"/>
    <col min="4" max="4" width="7.00390625" style="0" customWidth="1"/>
    <col min="5" max="5" width="7.8515625" style="0" customWidth="1"/>
    <col min="6" max="6" width="6.8515625" style="0" customWidth="1"/>
  </cols>
  <sheetData>
    <row r="1" spans="1:16" ht="12.75">
      <c r="A1" s="542" t="s">
        <v>298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12.75">
      <c r="A2" s="542" t="s">
        <v>78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</row>
    <row r="3" spans="1:16" ht="12.75">
      <c r="A3" s="196"/>
      <c r="B3" s="196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9"/>
      <c r="N3" s="199"/>
      <c r="O3" s="198"/>
      <c r="P3" s="199"/>
    </row>
    <row r="4" spans="1:16" ht="14.25">
      <c r="A4" s="150" t="s">
        <v>3</v>
      </c>
      <c r="B4" s="198"/>
      <c r="C4" s="198"/>
      <c r="D4" s="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</row>
    <row r="5" spans="1:16" ht="14.25">
      <c r="A5" s="150" t="s">
        <v>4</v>
      </c>
      <c r="B5" s="196"/>
      <c r="C5" s="200"/>
      <c r="D5" s="200"/>
      <c r="E5" s="50"/>
      <c r="F5" s="165"/>
      <c r="G5" s="166"/>
      <c r="H5" s="167"/>
      <c r="I5" s="167"/>
      <c r="J5" s="168"/>
      <c r="K5" s="163"/>
      <c r="L5" s="163"/>
      <c r="M5" s="163"/>
      <c r="N5" s="198"/>
      <c r="O5" s="198"/>
      <c r="P5" s="198"/>
    </row>
    <row r="6" spans="1:16" ht="14.25">
      <c r="A6" s="150" t="s">
        <v>5</v>
      </c>
      <c r="B6" s="196"/>
      <c r="C6" s="200"/>
      <c r="D6" s="200"/>
      <c r="E6" s="50"/>
      <c r="F6" s="200"/>
      <c r="G6" s="200"/>
      <c r="H6" s="200"/>
      <c r="I6" s="200"/>
      <c r="J6" s="200"/>
      <c r="K6" s="200"/>
      <c r="L6" s="200"/>
      <c r="M6" s="201"/>
      <c r="N6" s="202"/>
      <c r="O6" s="544"/>
      <c r="P6" s="544"/>
    </row>
    <row r="7" spans="1:16" ht="12.75">
      <c r="A7" s="259" t="s">
        <v>404</v>
      </c>
      <c r="B7" s="196"/>
      <c r="C7" s="259"/>
      <c r="D7" s="200"/>
      <c r="E7" s="200"/>
      <c r="F7" s="200"/>
      <c r="G7" s="200"/>
      <c r="H7" s="200"/>
      <c r="I7" s="200"/>
      <c r="J7" s="200"/>
      <c r="K7" s="200"/>
      <c r="L7" s="200"/>
      <c r="M7" s="198"/>
      <c r="N7" s="198"/>
      <c r="O7" s="198"/>
      <c r="P7" s="203"/>
    </row>
    <row r="8" spans="1:16" ht="12.75">
      <c r="A8" s="15"/>
      <c r="B8" s="196"/>
      <c r="C8" s="15"/>
      <c r="D8" s="200"/>
      <c r="E8" s="200"/>
      <c r="F8" s="200"/>
      <c r="G8" s="200"/>
      <c r="H8" s="200"/>
      <c r="I8" s="200"/>
      <c r="J8" s="200"/>
      <c r="K8" s="200"/>
      <c r="L8" s="200"/>
      <c r="M8" s="198"/>
      <c r="N8" s="198"/>
      <c r="O8" s="198"/>
      <c r="P8" s="203"/>
    </row>
    <row r="9" spans="1:16" ht="12.75">
      <c r="A9" s="545" t="s">
        <v>241</v>
      </c>
      <c r="B9" s="546" t="s">
        <v>47</v>
      </c>
      <c r="C9" s="548" t="s">
        <v>7</v>
      </c>
      <c r="D9" s="545" t="s">
        <v>8</v>
      </c>
      <c r="E9" s="545" t="s">
        <v>9</v>
      </c>
      <c r="F9" s="537" t="s">
        <v>10</v>
      </c>
      <c r="G9" s="537"/>
      <c r="H9" s="537"/>
      <c r="I9" s="537"/>
      <c r="J9" s="537"/>
      <c r="K9" s="537"/>
      <c r="L9" s="537" t="s">
        <v>13</v>
      </c>
      <c r="M9" s="537"/>
      <c r="N9" s="537"/>
      <c r="O9" s="537"/>
      <c r="P9" s="537"/>
    </row>
    <row r="10" spans="1:16" ht="60">
      <c r="A10" s="545"/>
      <c r="B10" s="547"/>
      <c r="C10" s="548"/>
      <c r="D10" s="545"/>
      <c r="E10" s="545"/>
      <c r="F10" s="204" t="s">
        <v>11</v>
      </c>
      <c r="G10" s="204" t="s">
        <v>242</v>
      </c>
      <c r="H10" s="205" t="s">
        <v>243</v>
      </c>
      <c r="I10" s="205" t="s">
        <v>244</v>
      </c>
      <c r="J10" s="205" t="s">
        <v>245</v>
      </c>
      <c r="K10" s="205" t="s">
        <v>246</v>
      </c>
      <c r="L10" s="205" t="s">
        <v>12</v>
      </c>
      <c r="M10" s="205" t="s">
        <v>247</v>
      </c>
      <c r="N10" s="205" t="s">
        <v>244</v>
      </c>
      <c r="O10" s="205" t="s">
        <v>245</v>
      </c>
      <c r="P10" s="205" t="s">
        <v>248</v>
      </c>
    </row>
    <row r="11" spans="1:16" ht="12.75">
      <c r="A11" s="54"/>
      <c r="B11" s="54"/>
      <c r="C11" s="55"/>
      <c r="D11" s="56"/>
      <c r="E11" s="54"/>
      <c r="F11" s="211"/>
      <c r="G11" s="212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8" ht="25.5">
      <c r="A12" s="286">
        <v>1</v>
      </c>
      <c r="B12" s="287" t="s">
        <v>48</v>
      </c>
      <c r="C12" s="288" t="s">
        <v>40</v>
      </c>
      <c r="D12" s="289" t="s">
        <v>39</v>
      </c>
      <c r="E12" s="299">
        <v>9.8</v>
      </c>
      <c r="F12" s="211"/>
      <c r="G12" s="212"/>
      <c r="H12" s="181"/>
      <c r="I12" s="181"/>
      <c r="J12" s="181"/>
      <c r="K12" s="181"/>
      <c r="L12" s="181"/>
      <c r="M12" s="181"/>
      <c r="N12" s="181"/>
      <c r="O12" s="181"/>
      <c r="P12" s="181"/>
      <c r="R12" s="381"/>
    </row>
    <row r="13" spans="1:18" ht="51">
      <c r="A13" s="286">
        <v>7</v>
      </c>
      <c r="B13" s="287" t="s">
        <v>48</v>
      </c>
      <c r="C13" s="288" t="s">
        <v>45</v>
      </c>
      <c r="D13" s="289" t="s">
        <v>42</v>
      </c>
      <c r="E13" s="299">
        <v>62</v>
      </c>
      <c r="F13" s="211"/>
      <c r="G13" s="212"/>
      <c r="H13" s="181"/>
      <c r="I13" s="181"/>
      <c r="J13" s="181"/>
      <c r="K13" s="181"/>
      <c r="L13" s="181"/>
      <c r="M13" s="181"/>
      <c r="N13" s="181"/>
      <c r="O13" s="181"/>
      <c r="P13" s="181"/>
      <c r="R13" s="381"/>
    </row>
    <row r="14" spans="1:16" ht="22.5">
      <c r="A14" s="286">
        <v>8</v>
      </c>
      <c r="B14" s="287" t="s">
        <v>48</v>
      </c>
      <c r="C14" s="288" t="s">
        <v>326</v>
      </c>
      <c r="D14" s="289" t="s">
        <v>42</v>
      </c>
      <c r="E14" s="374">
        <v>40</v>
      </c>
      <c r="F14" s="211"/>
      <c r="G14" s="212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6" ht="38.25">
      <c r="A15" s="286">
        <v>12</v>
      </c>
      <c r="B15" s="287" t="s">
        <v>48</v>
      </c>
      <c r="C15" s="288" t="s">
        <v>130</v>
      </c>
      <c r="D15" s="289" t="s">
        <v>41</v>
      </c>
      <c r="E15" s="302">
        <v>195</v>
      </c>
      <c r="F15" s="211"/>
      <c r="G15" s="212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25.5">
      <c r="A16" s="286">
        <v>13</v>
      </c>
      <c r="B16" s="287" t="s">
        <v>48</v>
      </c>
      <c r="C16" s="288" t="s">
        <v>144</v>
      </c>
      <c r="D16" s="289" t="s">
        <v>52</v>
      </c>
      <c r="E16" s="311">
        <v>356</v>
      </c>
      <c r="F16" s="211"/>
      <c r="G16" s="212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6" ht="25.5">
      <c r="A17" s="286">
        <v>14</v>
      </c>
      <c r="B17" s="287" t="s">
        <v>48</v>
      </c>
      <c r="C17" s="288" t="s">
        <v>145</v>
      </c>
      <c r="D17" s="289" t="s">
        <v>42</v>
      </c>
      <c r="E17" s="299">
        <v>8</v>
      </c>
      <c r="F17" s="211"/>
      <c r="G17" s="212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6" ht="38.25">
      <c r="A18" s="286">
        <v>16</v>
      </c>
      <c r="B18" s="287" t="s">
        <v>48</v>
      </c>
      <c r="C18" s="288" t="s">
        <v>327</v>
      </c>
      <c r="D18" s="289" t="s">
        <v>42</v>
      </c>
      <c r="E18" s="299">
        <v>62</v>
      </c>
      <c r="F18" s="211"/>
      <c r="G18" s="212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6" ht="51">
      <c r="A19" s="286">
        <v>17</v>
      </c>
      <c r="B19" s="287" t="s">
        <v>48</v>
      </c>
      <c r="C19" s="288" t="s">
        <v>146</v>
      </c>
      <c r="D19" s="289" t="s">
        <v>39</v>
      </c>
      <c r="E19" s="299">
        <v>70</v>
      </c>
      <c r="F19" s="211"/>
      <c r="G19" s="212"/>
      <c r="H19" s="181"/>
      <c r="I19" s="181"/>
      <c r="J19" s="181"/>
      <c r="K19" s="181"/>
      <c r="L19" s="181"/>
      <c r="M19" s="181"/>
      <c r="N19" s="181"/>
      <c r="O19" s="181"/>
      <c r="P19" s="181"/>
    </row>
    <row r="20" spans="1:16" ht="25.5">
      <c r="A20" s="286">
        <v>19</v>
      </c>
      <c r="B20" s="287" t="s">
        <v>48</v>
      </c>
      <c r="C20" s="288" t="s">
        <v>492</v>
      </c>
      <c r="D20" s="289" t="s">
        <v>42</v>
      </c>
      <c r="E20" s="299">
        <v>30</v>
      </c>
      <c r="F20" s="211"/>
      <c r="G20" s="212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ht="63.75">
      <c r="A21" s="286">
        <v>22</v>
      </c>
      <c r="B21" s="287" t="s">
        <v>48</v>
      </c>
      <c r="C21" s="288" t="s">
        <v>323</v>
      </c>
      <c r="D21" s="289" t="s">
        <v>41</v>
      </c>
      <c r="E21" s="299">
        <v>625</v>
      </c>
      <c r="F21" s="211"/>
      <c r="G21" s="212"/>
      <c r="H21" s="181"/>
      <c r="I21" s="181"/>
      <c r="J21" s="181"/>
      <c r="K21" s="181"/>
      <c r="L21" s="181"/>
      <c r="M21" s="181"/>
      <c r="N21" s="181"/>
      <c r="O21" s="181"/>
      <c r="P21" s="181"/>
    </row>
    <row r="22" spans="1:18" ht="51">
      <c r="A22" s="286">
        <v>24</v>
      </c>
      <c r="B22" s="287" t="s">
        <v>48</v>
      </c>
      <c r="C22" s="288" t="s">
        <v>324</v>
      </c>
      <c r="D22" s="62" t="s">
        <v>39</v>
      </c>
      <c r="E22" s="299">
        <v>88</v>
      </c>
      <c r="F22" s="211"/>
      <c r="G22" s="212"/>
      <c r="H22" s="181"/>
      <c r="I22" s="181"/>
      <c r="J22" s="181"/>
      <c r="K22" s="181"/>
      <c r="L22" s="181"/>
      <c r="M22" s="181"/>
      <c r="N22" s="181"/>
      <c r="O22" s="181"/>
      <c r="P22" s="181"/>
      <c r="R22" s="381"/>
    </row>
    <row r="23" spans="1:16" ht="37.5" customHeight="1">
      <c r="A23" s="493">
        <v>25</v>
      </c>
      <c r="B23" s="494"/>
      <c r="C23" s="495" t="s">
        <v>683</v>
      </c>
      <c r="D23" s="496" t="s">
        <v>52</v>
      </c>
      <c r="E23" s="497">
        <v>768</v>
      </c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</row>
    <row r="24" spans="1:16" ht="38.25">
      <c r="A24" s="493">
        <v>26</v>
      </c>
      <c r="B24" s="494"/>
      <c r="C24" s="495" t="s">
        <v>684</v>
      </c>
      <c r="D24" s="496" t="s">
        <v>706</v>
      </c>
      <c r="E24" s="497">
        <v>24</v>
      </c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</row>
    <row r="25" spans="1:16" ht="25.5">
      <c r="A25" s="493">
        <v>27</v>
      </c>
      <c r="B25" s="494"/>
      <c r="C25" s="495" t="s">
        <v>685</v>
      </c>
      <c r="D25" s="496" t="s">
        <v>707</v>
      </c>
      <c r="E25" s="497">
        <v>12</v>
      </c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</row>
    <row r="26" spans="1:16" ht="63.75">
      <c r="A26" s="493">
        <v>28</v>
      </c>
      <c r="B26" s="494"/>
      <c r="C26" s="495" t="s">
        <v>686</v>
      </c>
      <c r="D26" s="496" t="s">
        <v>706</v>
      </c>
      <c r="E26" s="497">
        <v>18.9</v>
      </c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</row>
    <row r="27" spans="1:16" ht="51">
      <c r="A27" s="493">
        <v>29</v>
      </c>
      <c r="B27" s="494"/>
      <c r="C27" s="495" t="s">
        <v>704</v>
      </c>
      <c r="D27" s="496" t="s">
        <v>706</v>
      </c>
      <c r="E27" s="497">
        <v>64</v>
      </c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16" ht="102">
      <c r="A28" s="498">
        <v>30</v>
      </c>
      <c r="B28" s="499"/>
      <c r="C28" s="500" t="s">
        <v>705</v>
      </c>
      <c r="D28" s="501" t="s">
        <v>79</v>
      </c>
      <c r="E28" s="502">
        <v>4</v>
      </c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</row>
    <row r="29" spans="1:16" ht="25.5">
      <c r="A29" s="493">
        <v>31</v>
      </c>
      <c r="B29" s="494"/>
      <c r="C29" s="495" t="s">
        <v>687</v>
      </c>
      <c r="D29" s="496" t="s">
        <v>52</v>
      </c>
      <c r="E29" s="497">
        <v>768</v>
      </c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</row>
    <row r="30" spans="1:16" ht="19.5" customHeight="1">
      <c r="A30" s="538" t="s">
        <v>251</v>
      </c>
      <c r="B30" s="538"/>
      <c r="C30" s="538"/>
      <c r="D30" s="538"/>
      <c r="E30" s="538"/>
      <c r="F30" s="538"/>
      <c r="G30" s="538"/>
      <c r="H30" s="538"/>
      <c r="I30" s="538"/>
      <c r="J30" s="538"/>
      <c r="K30" s="214"/>
      <c r="L30" s="215">
        <f>SUM(L11:L29)</f>
        <v>0</v>
      </c>
      <c r="M30" s="215">
        <f>SUM(M11:M29)</f>
        <v>0</v>
      </c>
      <c r="N30" s="215">
        <f>SUM(N11:N29)</f>
        <v>0</v>
      </c>
      <c r="O30" s="215">
        <f>SUM(O11:O29)</f>
        <v>0</v>
      </c>
      <c r="P30" s="216">
        <f>SUM(P11:P29)</f>
        <v>0</v>
      </c>
    </row>
    <row r="31" spans="1:16" ht="19.5" customHeight="1">
      <c r="A31" s="539" t="s">
        <v>252</v>
      </c>
      <c r="B31" s="539"/>
      <c r="C31" s="539"/>
      <c r="D31" s="539"/>
      <c r="E31" s="539"/>
      <c r="F31" s="539"/>
      <c r="G31" s="539"/>
      <c r="H31" s="539"/>
      <c r="I31" s="539"/>
      <c r="J31" s="539"/>
      <c r="K31" s="210" t="s">
        <v>253</v>
      </c>
      <c r="L31" s="210">
        <v>3</v>
      </c>
      <c r="M31" s="217" t="s">
        <v>254</v>
      </c>
      <c r="N31" s="211">
        <f>ROUND(N30*L31/100,2)</f>
        <v>0</v>
      </c>
      <c r="O31" s="211"/>
      <c r="P31" s="218">
        <f>N31</f>
        <v>0</v>
      </c>
    </row>
    <row r="32" spans="1:16" ht="19.5" customHeight="1">
      <c r="A32" s="540" t="s">
        <v>255</v>
      </c>
      <c r="B32" s="540"/>
      <c r="C32" s="540"/>
      <c r="D32" s="540"/>
      <c r="E32" s="540"/>
      <c r="F32" s="540"/>
      <c r="G32" s="540"/>
      <c r="H32" s="540"/>
      <c r="I32" s="540"/>
      <c r="J32" s="540"/>
      <c r="K32" s="219"/>
      <c r="L32" s="219"/>
      <c r="M32" s="219">
        <f>M30</f>
        <v>0</v>
      </c>
      <c r="N32" s="219">
        <f>SUM(N30:N31)</f>
        <v>0</v>
      </c>
      <c r="O32" s="219">
        <f>O30</f>
        <v>0</v>
      </c>
      <c r="P32" s="220">
        <f>SUM(P30:P31)</f>
        <v>0</v>
      </c>
    </row>
    <row r="37" spans="1:7" ht="15">
      <c r="A37" s="206"/>
      <c r="B37" s="206"/>
      <c r="C37" s="541"/>
      <c r="D37" s="541"/>
      <c r="E37" s="541"/>
      <c r="F37" s="541"/>
      <c r="G37" s="207"/>
    </row>
    <row r="38" spans="1:7" ht="15">
      <c r="A38" s="206"/>
      <c r="B38" s="206"/>
      <c r="C38" s="533"/>
      <c r="D38" s="533"/>
      <c r="E38" s="533"/>
      <c r="F38" s="533"/>
      <c r="G38" s="207"/>
    </row>
    <row r="39" spans="1:7" ht="15">
      <c r="A39" s="206"/>
      <c r="B39" s="206"/>
      <c r="C39" s="533"/>
      <c r="D39" s="533"/>
      <c r="E39" s="533"/>
      <c r="F39" s="533"/>
      <c r="G39" s="207"/>
    </row>
    <row r="40" spans="3:7" ht="12.75">
      <c r="C40" s="534"/>
      <c r="D40" s="534"/>
      <c r="E40" s="534"/>
      <c r="F40" s="534"/>
      <c r="G40" s="208"/>
    </row>
    <row r="41" spans="3:7" ht="12.75">
      <c r="C41" s="535"/>
      <c r="D41" s="536"/>
      <c r="E41" s="536"/>
      <c r="F41" s="536"/>
      <c r="G41" s="536"/>
    </row>
    <row r="42" spans="3:7" ht="12.75">
      <c r="C42" s="209"/>
      <c r="D42" s="209"/>
      <c r="E42" s="209"/>
      <c r="F42" s="209"/>
      <c r="G42" s="209"/>
    </row>
  </sheetData>
  <sheetProtection/>
  <protectedRanges>
    <protectedRange password="CF3F" sqref="B11:B22" name="Range1_2"/>
    <protectedRange password="CF3F" sqref="B23:B27 B29" name="Range1_2_3"/>
    <protectedRange password="CF3F" sqref="B28" name="Range1_2_4"/>
  </protectedRanges>
  <mergeCells count="19">
    <mergeCell ref="A1:P1"/>
    <mergeCell ref="A2:P2"/>
    <mergeCell ref="E4:P4"/>
    <mergeCell ref="O6:P6"/>
    <mergeCell ref="A9:A10"/>
    <mergeCell ref="B9:B10"/>
    <mergeCell ref="C9:C10"/>
    <mergeCell ref="D9:D10"/>
    <mergeCell ref="E9:E10"/>
    <mergeCell ref="F9:K9"/>
    <mergeCell ref="C39:F39"/>
    <mergeCell ref="C40:F40"/>
    <mergeCell ref="C41:G41"/>
    <mergeCell ref="L9:P9"/>
    <mergeCell ref="A30:J30"/>
    <mergeCell ref="A31:J31"/>
    <mergeCell ref="A32:J32"/>
    <mergeCell ref="C37:F37"/>
    <mergeCell ref="C38:F38"/>
  </mergeCells>
  <printOptions/>
  <pageMargins left="0.11811023622047245" right="0.11811023622047245" top="0.9448818897637796" bottom="0.7480314960629921" header="0.5118110236220472" footer="0.31496062992125984"/>
  <pageSetup horizontalDpi="600" verticalDpi="600" orientation="landscape" paperSize="9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view="pageBreakPreview" zoomScale="85" zoomScaleSheetLayoutView="85" zoomScalePageLayoutView="0" workbookViewId="0" topLeftCell="A1">
      <selection activeCell="F13" sqref="F13:P19"/>
    </sheetView>
  </sheetViews>
  <sheetFormatPr defaultColWidth="9.140625" defaultRowHeight="12.75"/>
  <cols>
    <col min="1" max="1" width="5.7109375" style="3" customWidth="1"/>
    <col min="2" max="2" width="7.7109375" style="3" customWidth="1"/>
    <col min="3" max="3" width="36.28125" style="1" customWidth="1"/>
    <col min="4" max="4" width="4.7109375" style="2" customWidth="1"/>
    <col min="5" max="5" width="6.8515625" style="3" customWidth="1"/>
    <col min="6" max="6" width="6.28125" style="3" customWidth="1"/>
    <col min="7" max="7" width="5.57421875" style="4" customWidth="1"/>
    <col min="8" max="8" width="6.421875" style="5" customWidth="1"/>
    <col min="9" max="9" width="6.8515625" style="5" customWidth="1"/>
    <col min="10" max="10" width="6.28125" style="5" customWidth="1"/>
    <col min="11" max="11" width="6.57421875" style="5" customWidth="1"/>
    <col min="12" max="15" width="8.421875" style="5" customWidth="1"/>
    <col min="16" max="16" width="9.421875" style="6" customWidth="1"/>
    <col min="17" max="16384" width="9.140625" style="6" customWidth="1"/>
  </cols>
  <sheetData>
    <row r="1" spans="1:16" s="48" customFormat="1" ht="15.75">
      <c r="A1" s="175"/>
      <c r="B1" s="175"/>
      <c r="C1" s="176"/>
      <c r="D1" s="177"/>
      <c r="E1" s="175" t="s">
        <v>83</v>
      </c>
      <c r="F1" s="175"/>
      <c r="G1" s="178"/>
      <c r="H1" s="179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176"/>
      <c r="D2" s="177"/>
      <c r="E2" s="175" t="s">
        <v>84</v>
      </c>
      <c r="F2" s="175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1" t="s">
        <v>5</v>
      </c>
      <c r="B6" s="261"/>
      <c r="C6" s="262"/>
      <c r="D6" s="263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319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270">
        <f>P23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12.75">
      <c r="A11" s="54"/>
      <c r="B11" s="54"/>
      <c r="C11" s="55"/>
      <c r="D11" s="56"/>
      <c r="E11" s="54"/>
      <c r="F11" s="54"/>
      <c r="G11" s="212"/>
      <c r="H11" s="181"/>
      <c r="I11" s="298"/>
      <c r="J11" s="298"/>
      <c r="K11" s="181"/>
      <c r="L11" s="181"/>
      <c r="M11" s="181"/>
      <c r="N11" s="181"/>
      <c r="O11" s="181"/>
      <c r="P11" s="181"/>
    </row>
    <row r="12" spans="1:16" ht="12.75">
      <c r="A12" s="306">
        <v>1</v>
      </c>
      <c r="B12" s="274"/>
      <c r="C12" s="305" t="s">
        <v>494</v>
      </c>
      <c r="D12" s="80"/>
      <c r="E12" s="303"/>
      <c r="F12" s="125"/>
      <c r="G12" s="212"/>
      <c r="H12" s="181"/>
      <c r="I12" s="125"/>
      <c r="J12" s="125"/>
      <c r="K12" s="181"/>
      <c r="L12" s="181"/>
      <c r="M12" s="181"/>
      <c r="N12" s="181"/>
      <c r="O12" s="181"/>
      <c r="P12" s="181"/>
    </row>
    <row r="13" spans="1:18" s="21" customFormat="1" ht="14.25">
      <c r="A13" s="307" t="s">
        <v>50</v>
      </c>
      <c r="B13" s="274" t="s">
        <v>54</v>
      </c>
      <c r="C13" s="379" t="s">
        <v>495</v>
      </c>
      <c r="D13" s="376" t="s">
        <v>41</v>
      </c>
      <c r="E13" s="311">
        <v>40</v>
      </c>
      <c r="F13" s="311"/>
      <c r="G13" s="380"/>
      <c r="H13" s="182"/>
      <c r="I13" s="311"/>
      <c r="J13" s="311"/>
      <c r="K13" s="182"/>
      <c r="L13" s="182"/>
      <c r="M13" s="182"/>
      <c r="N13" s="182"/>
      <c r="O13" s="182"/>
      <c r="P13" s="182"/>
      <c r="R13" s="33"/>
    </row>
    <row r="14" spans="1:16" ht="12.75">
      <c r="A14" s="306">
        <v>3</v>
      </c>
      <c r="B14" s="274"/>
      <c r="C14" s="382" t="s">
        <v>493</v>
      </c>
      <c r="D14" s="383"/>
      <c r="E14" s="384"/>
      <c r="F14" s="311"/>
      <c r="G14" s="380"/>
      <c r="H14" s="182"/>
      <c r="I14" s="311"/>
      <c r="J14" s="311"/>
      <c r="K14" s="182"/>
      <c r="L14" s="182"/>
      <c r="M14" s="182"/>
      <c r="N14" s="182"/>
      <c r="O14" s="182"/>
      <c r="P14" s="182"/>
    </row>
    <row r="15" spans="1:17" s="21" customFormat="1" ht="30.75" customHeight="1">
      <c r="A15" s="308" t="s">
        <v>149</v>
      </c>
      <c r="B15" s="274" t="s">
        <v>147</v>
      </c>
      <c r="C15" s="379" t="s">
        <v>299</v>
      </c>
      <c r="D15" s="376" t="s">
        <v>41</v>
      </c>
      <c r="E15" s="311">
        <v>150</v>
      </c>
      <c r="F15" s="311"/>
      <c r="G15" s="380"/>
      <c r="H15" s="182"/>
      <c r="I15" s="311"/>
      <c r="J15" s="311"/>
      <c r="K15" s="182"/>
      <c r="L15" s="182"/>
      <c r="M15" s="182"/>
      <c r="N15" s="182"/>
      <c r="O15" s="182"/>
      <c r="P15" s="182"/>
      <c r="Q15" s="32"/>
    </row>
    <row r="16" spans="1:17" s="21" customFormat="1" ht="12.75">
      <c r="A16" s="377" t="s">
        <v>325</v>
      </c>
      <c r="B16" s="378"/>
      <c r="C16" s="382" t="s">
        <v>46</v>
      </c>
      <c r="D16" s="376"/>
      <c r="E16" s="311"/>
      <c r="F16" s="311"/>
      <c r="G16" s="380"/>
      <c r="H16" s="182"/>
      <c r="I16" s="311"/>
      <c r="J16" s="311"/>
      <c r="K16" s="182"/>
      <c r="L16" s="182"/>
      <c r="M16" s="182"/>
      <c r="N16" s="182"/>
      <c r="O16" s="182"/>
      <c r="P16" s="182"/>
      <c r="Q16" s="32"/>
    </row>
    <row r="17" spans="1:17" s="21" customFormat="1" ht="30.75" customHeight="1">
      <c r="A17" s="377" t="s">
        <v>135</v>
      </c>
      <c r="B17" s="274" t="s">
        <v>147</v>
      </c>
      <c r="C17" s="379" t="s">
        <v>43</v>
      </c>
      <c r="D17" s="376" t="s">
        <v>39</v>
      </c>
      <c r="E17" s="311">
        <v>1.2</v>
      </c>
      <c r="F17" s="161"/>
      <c r="G17" s="380"/>
      <c r="H17" s="182"/>
      <c r="I17" s="182"/>
      <c r="J17" s="182"/>
      <c r="K17" s="182"/>
      <c r="L17" s="182"/>
      <c r="M17" s="182"/>
      <c r="N17" s="182"/>
      <c r="O17" s="182"/>
      <c r="P17" s="182"/>
      <c r="Q17" s="32"/>
    </row>
    <row r="18" spans="1:17" s="21" customFormat="1" ht="30.75" customHeight="1">
      <c r="A18" s="377" t="s">
        <v>136</v>
      </c>
      <c r="B18" s="274" t="s">
        <v>147</v>
      </c>
      <c r="C18" s="288" t="s">
        <v>44</v>
      </c>
      <c r="D18" s="376" t="s">
        <v>39</v>
      </c>
      <c r="E18" s="299">
        <v>3.15</v>
      </c>
      <c r="F18" s="211"/>
      <c r="G18" s="212"/>
      <c r="H18" s="181"/>
      <c r="I18" s="181"/>
      <c r="J18" s="181"/>
      <c r="K18" s="181"/>
      <c r="L18" s="181"/>
      <c r="M18" s="181"/>
      <c r="N18" s="181"/>
      <c r="O18" s="181"/>
      <c r="P18" s="181"/>
      <c r="Q18" s="32"/>
    </row>
    <row r="19" spans="1:17" s="21" customFormat="1" ht="30.75" customHeight="1">
      <c r="A19" s="377" t="s">
        <v>137</v>
      </c>
      <c r="B19" s="274" t="s">
        <v>147</v>
      </c>
      <c r="C19" s="288" t="s">
        <v>143</v>
      </c>
      <c r="D19" s="376" t="s">
        <v>39</v>
      </c>
      <c r="E19" s="299">
        <v>1.5</v>
      </c>
      <c r="F19" s="211"/>
      <c r="G19" s="212"/>
      <c r="H19" s="181"/>
      <c r="I19" s="181"/>
      <c r="J19" s="181"/>
      <c r="K19" s="181"/>
      <c r="L19" s="181"/>
      <c r="M19" s="181"/>
      <c r="N19" s="181"/>
      <c r="O19" s="181"/>
      <c r="P19" s="181"/>
      <c r="Q19" s="32"/>
    </row>
    <row r="20" spans="1:17" s="21" customFormat="1" ht="30.75" customHeight="1">
      <c r="A20" s="377"/>
      <c r="B20" s="378"/>
      <c r="C20" s="288"/>
      <c r="D20" s="376"/>
      <c r="E20" s="299"/>
      <c r="F20" s="211"/>
      <c r="G20" s="212"/>
      <c r="H20" s="181"/>
      <c r="I20" s="181"/>
      <c r="J20" s="181"/>
      <c r="K20" s="181"/>
      <c r="L20" s="181"/>
      <c r="M20" s="181"/>
      <c r="N20" s="181"/>
      <c r="O20" s="181"/>
      <c r="P20" s="181"/>
      <c r="Q20" s="32"/>
    </row>
    <row r="21" spans="1:16" ht="12.75">
      <c r="A21" s="549" t="s">
        <v>2</v>
      </c>
      <c r="B21" s="549"/>
      <c r="C21" s="549"/>
      <c r="D21" s="549"/>
      <c r="E21" s="549"/>
      <c r="F21" s="549"/>
      <c r="G21" s="549"/>
      <c r="H21" s="549"/>
      <c r="I21" s="549"/>
      <c r="J21" s="549"/>
      <c r="K21" s="276"/>
      <c r="L21" s="170">
        <f>SUM(L11:L20)</f>
        <v>0</v>
      </c>
      <c r="M21" s="170">
        <f>SUM(M11:M20)</f>
        <v>0</v>
      </c>
      <c r="N21" s="170">
        <f>SUM(N11:N20)</f>
        <v>0</v>
      </c>
      <c r="O21" s="170">
        <f>SUM(O11:O20)</f>
        <v>0</v>
      </c>
      <c r="P21" s="170">
        <f>SUM(P11:P20)</f>
        <v>0</v>
      </c>
    </row>
    <row r="22" spans="1:16" ht="12.75">
      <c r="A22" s="550" t="s">
        <v>81</v>
      </c>
      <c r="B22" s="550"/>
      <c r="C22" s="550"/>
      <c r="D22" s="550"/>
      <c r="E22" s="550"/>
      <c r="F22" s="550"/>
      <c r="G22" s="550"/>
      <c r="H22" s="550"/>
      <c r="I22" s="550"/>
      <c r="J22" s="550"/>
      <c r="K22" s="125">
        <v>5</v>
      </c>
      <c r="L22" s="125"/>
      <c r="M22" s="125"/>
      <c r="N22" s="125">
        <f>ROUND(N21*K22/100,2)</f>
        <v>0</v>
      </c>
      <c r="O22" s="125"/>
      <c r="P22" s="125">
        <f>N22</f>
        <v>0</v>
      </c>
    </row>
    <row r="23" spans="1:16" ht="12.75">
      <c r="A23" s="550" t="s">
        <v>19</v>
      </c>
      <c r="B23" s="550"/>
      <c r="C23" s="550"/>
      <c r="D23" s="550"/>
      <c r="E23" s="550"/>
      <c r="F23" s="550"/>
      <c r="G23" s="550"/>
      <c r="H23" s="550"/>
      <c r="I23" s="550"/>
      <c r="J23" s="550"/>
      <c r="K23" s="275"/>
      <c r="L23" s="170">
        <f>SUM(L21:L22)</f>
        <v>0</v>
      </c>
      <c r="M23" s="170">
        <f>SUM(M21:M22)</f>
        <v>0</v>
      </c>
      <c r="N23" s="170">
        <f>SUM(N21:N22)</f>
        <v>0</v>
      </c>
      <c r="O23" s="170">
        <f>SUM(O21:O22)</f>
        <v>0</v>
      </c>
      <c r="P23" s="170">
        <f>SUM(P21:P22)</f>
        <v>0</v>
      </c>
    </row>
    <row r="24" spans="1:16" ht="12.7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17"/>
      <c r="M24" s="17"/>
      <c r="N24" s="17"/>
      <c r="O24" s="17"/>
      <c r="P24" s="18"/>
    </row>
    <row r="25" spans="1:16" ht="12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17"/>
      <c r="M25" s="17"/>
      <c r="N25" s="17"/>
      <c r="O25" s="17"/>
      <c r="P25" s="18"/>
    </row>
    <row r="26" spans="1:16" ht="12.7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17"/>
      <c r="M26" s="17"/>
      <c r="N26" s="17"/>
      <c r="O26" s="17"/>
      <c r="P26" s="18"/>
    </row>
    <row r="27" spans="3:7" ht="12.75">
      <c r="C27" s="541"/>
      <c r="D27" s="541"/>
      <c r="E27" s="541"/>
      <c r="F27" s="541"/>
      <c r="G27" s="207"/>
    </row>
    <row r="28" spans="3:7" ht="12.75">
      <c r="C28" s="533"/>
      <c r="D28" s="533"/>
      <c r="E28" s="533"/>
      <c r="F28" s="533"/>
      <c r="G28" s="207"/>
    </row>
    <row r="29" spans="3:7" ht="12.75">
      <c r="C29" s="533"/>
      <c r="D29" s="533"/>
      <c r="E29" s="533"/>
      <c r="F29" s="533"/>
      <c r="G29" s="207"/>
    </row>
    <row r="30" spans="3:7" ht="12.75">
      <c r="C30" s="535"/>
      <c r="D30" s="536"/>
      <c r="E30" s="536"/>
      <c r="F30" s="536"/>
      <c r="G30" s="536"/>
    </row>
  </sheetData>
  <sheetProtection/>
  <mergeCells count="15">
    <mergeCell ref="D4:P4"/>
    <mergeCell ref="L9:P9"/>
    <mergeCell ref="A9:A10"/>
    <mergeCell ref="B9:B10"/>
    <mergeCell ref="C9:C10"/>
    <mergeCell ref="D9:D10"/>
    <mergeCell ref="E9:E10"/>
    <mergeCell ref="F9:K9"/>
    <mergeCell ref="C30:G30"/>
    <mergeCell ref="A21:J21"/>
    <mergeCell ref="A22:J22"/>
    <mergeCell ref="A23:J23"/>
    <mergeCell ref="C27:F27"/>
    <mergeCell ref="C28:F28"/>
    <mergeCell ref="C29:F29"/>
  </mergeCells>
  <printOptions/>
  <pageMargins left="0.15748031496062992" right="0.03937007874015748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1-2
&amp;"Arial,Полужирный"&amp;USTARPSIENAS.</oddHeader>
  </headerFooter>
  <rowBreaks count="1" manualBreakCount="1">
    <brk id="1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34"/>
  <sheetViews>
    <sheetView view="pageBreakPreview" zoomScaleSheetLayoutView="100" zoomScalePageLayoutView="0" workbookViewId="0" topLeftCell="A1">
      <selection activeCell="F12" sqref="F12:P24"/>
    </sheetView>
  </sheetViews>
  <sheetFormatPr defaultColWidth="9.140625" defaultRowHeight="12.75"/>
  <cols>
    <col min="1" max="2" width="5.7109375" style="3" customWidth="1"/>
    <col min="3" max="3" width="33.421875" style="1" customWidth="1"/>
    <col min="4" max="4" width="5.8515625" style="2" customWidth="1"/>
    <col min="5" max="5" width="7.8515625" style="3" customWidth="1"/>
    <col min="6" max="6" width="6.28125" style="3" customWidth="1"/>
    <col min="7" max="7" width="6.7109375" style="4" customWidth="1"/>
    <col min="8" max="8" width="7.8515625" style="5" customWidth="1"/>
    <col min="9" max="9" width="6.8515625" style="5" customWidth="1"/>
    <col min="10" max="10" width="6.28125" style="5" customWidth="1"/>
    <col min="11" max="11" width="8.28125" style="5" customWidth="1"/>
    <col min="12" max="12" width="8.421875" style="5" customWidth="1"/>
    <col min="13" max="13" width="9.421875" style="5" customWidth="1"/>
    <col min="14" max="14" width="9.140625" style="5" customWidth="1"/>
    <col min="15" max="15" width="7.8515625" style="5" bestFit="1" customWidth="1"/>
    <col min="16" max="16" width="9.8515625" style="6" bestFit="1" customWidth="1"/>
    <col min="17" max="16384" width="9.140625" style="6" customWidth="1"/>
  </cols>
  <sheetData>
    <row r="1" spans="1:16" s="48" customFormat="1" ht="15.75">
      <c r="A1" s="175"/>
      <c r="B1" s="175"/>
      <c r="C1" s="176"/>
      <c r="D1" s="177"/>
      <c r="E1" s="175" t="s">
        <v>88</v>
      </c>
      <c r="F1" s="175"/>
      <c r="G1" s="178"/>
      <c r="H1" s="179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176"/>
      <c r="D2" s="177"/>
      <c r="E2" s="175" t="s">
        <v>89</v>
      </c>
      <c r="F2" s="175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2.75">
      <c r="A3" s="148"/>
      <c r="B3" s="148"/>
      <c r="C3" s="19"/>
      <c r="D3" s="149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4.25" customHeight="1">
      <c r="A4" s="150" t="s">
        <v>3</v>
      </c>
      <c r="B4" s="150"/>
      <c r="C4" s="19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</row>
    <row r="5" spans="1:16" ht="12.75">
      <c r="A5" s="150" t="s">
        <v>4</v>
      </c>
      <c r="B5" s="150"/>
      <c r="C5" s="19"/>
      <c r="D5" s="151"/>
      <c r="E5" s="148"/>
      <c r="F5" s="151"/>
      <c r="G5" s="152"/>
      <c r="H5" s="152"/>
      <c r="I5" s="163"/>
      <c r="J5" s="163"/>
      <c r="K5" s="163"/>
      <c r="L5" s="163"/>
      <c r="M5" s="163"/>
      <c r="N5" s="163"/>
      <c r="O5" s="163"/>
      <c r="P5" s="163"/>
    </row>
    <row r="6" spans="1:16" ht="12.75">
      <c r="A6" s="150" t="s">
        <v>5</v>
      </c>
      <c r="B6" s="150"/>
      <c r="C6" s="19"/>
      <c r="D6" s="151"/>
      <c r="E6" s="148"/>
      <c r="F6" s="148"/>
      <c r="G6" s="151"/>
      <c r="H6" s="152"/>
      <c r="I6" s="152"/>
      <c r="J6" s="152"/>
      <c r="K6" s="152"/>
      <c r="L6" s="152"/>
      <c r="M6" s="152"/>
      <c r="N6" s="152"/>
      <c r="O6" s="152"/>
      <c r="P6" s="163"/>
    </row>
    <row r="7" spans="1:16" ht="12.75">
      <c r="A7" s="150" t="s">
        <v>404</v>
      </c>
      <c r="B7" s="150"/>
      <c r="C7" s="19"/>
      <c r="D7" s="149"/>
      <c r="E7" s="148"/>
      <c r="F7" s="148"/>
      <c r="G7" s="151"/>
      <c r="H7" s="152"/>
      <c r="I7" s="152"/>
      <c r="J7" s="152"/>
      <c r="K7" s="152"/>
      <c r="L7" s="152"/>
      <c r="M7" s="152"/>
      <c r="N7" s="164" t="s">
        <v>218</v>
      </c>
      <c r="O7" s="152"/>
      <c r="P7" s="309">
        <f>P27</f>
        <v>0</v>
      </c>
    </row>
    <row r="8" spans="1:16" ht="14.25">
      <c r="A8" s="150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s="31" customFormat="1" ht="12.75">
      <c r="A11" s="282">
        <v>1</v>
      </c>
      <c r="B11" s="282"/>
      <c r="C11" s="283" t="s">
        <v>65</v>
      </c>
      <c r="D11" s="284"/>
      <c r="E11" s="285"/>
      <c r="F11" s="297"/>
      <c r="G11" s="212"/>
      <c r="H11" s="181"/>
      <c r="I11" s="298"/>
      <c r="J11" s="298"/>
      <c r="K11" s="181"/>
      <c r="L11" s="181"/>
      <c r="M11" s="181"/>
      <c r="N11" s="181"/>
      <c r="O11" s="181"/>
      <c r="P11" s="181"/>
    </row>
    <row r="12" spans="1:17" s="21" customFormat="1" ht="25.5">
      <c r="A12" s="286" t="s">
        <v>50</v>
      </c>
      <c r="B12" s="287" t="s">
        <v>49</v>
      </c>
      <c r="C12" s="288" t="s">
        <v>497</v>
      </c>
      <c r="D12" s="289" t="s">
        <v>41</v>
      </c>
      <c r="E12" s="290">
        <v>185.82</v>
      </c>
      <c r="F12" s="299"/>
      <c r="G12" s="212"/>
      <c r="H12" s="181"/>
      <c r="I12" s="299"/>
      <c r="J12" s="299"/>
      <c r="K12" s="181"/>
      <c r="L12" s="181"/>
      <c r="M12" s="181"/>
      <c r="N12" s="181"/>
      <c r="O12" s="181"/>
      <c r="P12" s="181"/>
      <c r="Q12" s="32"/>
    </row>
    <row r="13" spans="1:16" s="31" customFormat="1" ht="12.75">
      <c r="A13" s="282">
        <v>2</v>
      </c>
      <c r="B13" s="291"/>
      <c r="C13" s="283" t="s">
        <v>67</v>
      </c>
      <c r="D13" s="284"/>
      <c r="E13" s="292"/>
      <c r="F13" s="300"/>
      <c r="G13" s="212"/>
      <c r="H13" s="181"/>
      <c r="I13" s="300"/>
      <c r="J13" s="300"/>
      <c r="K13" s="181"/>
      <c r="L13" s="181"/>
      <c r="M13" s="181"/>
      <c r="N13" s="181"/>
      <c r="O13" s="181"/>
      <c r="P13" s="181"/>
    </row>
    <row r="14" spans="1:17" s="21" customFormat="1" ht="25.5">
      <c r="A14" s="286" t="s">
        <v>138</v>
      </c>
      <c r="B14" s="287" t="s">
        <v>49</v>
      </c>
      <c r="C14" s="288" t="s">
        <v>131</v>
      </c>
      <c r="D14" s="289" t="s">
        <v>41</v>
      </c>
      <c r="E14" s="290">
        <v>522.5</v>
      </c>
      <c r="F14" s="299"/>
      <c r="G14" s="212"/>
      <c r="H14" s="181"/>
      <c r="I14" s="299"/>
      <c r="J14" s="299"/>
      <c r="K14" s="181"/>
      <c r="L14" s="181"/>
      <c r="M14" s="181"/>
      <c r="N14" s="181"/>
      <c r="O14" s="181"/>
      <c r="P14" s="181"/>
      <c r="Q14" s="32"/>
    </row>
    <row r="15" spans="1:17" s="21" customFormat="1" ht="25.5">
      <c r="A15" s="286" t="s">
        <v>139</v>
      </c>
      <c r="B15" s="287" t="s">
        <v>68</v>
      </c>
      <c r="C15" s="288" t="s">
        <v>496</v>
      </c>
      <c r="D15" s="289" t="s">
        <v>41</v>
      </c>
      <c r="E15" s="290">
        <v>522.5</v>
      </c>
      <c r="F15" s="299"/>
      <c r="G15" s="212"/>
      <c r="H15" s="181"/>
      <c r="I15" s="299"/>
      <c r="J15" s="299"/>
      <c r="K15" s="181"/>
      <c r="L15" s="181"/>
      <c r="M15" s="181"/>
      <c r="N15" s="181"/>
      <c r="O15" s="181"/>
      <c r="P15" s="181"/>
      <c r="Q15" s="32"/>
    </row>
    <row r="16" spans="1:16" s="31" customFormat="1" ht="12.75">
      <c r="A16" s="282" t="s">
        <v>133</v>
      </c>
      <c r="B16" s="291"/>
      <c r="C16" s="283" t="s">
        <v>70</v>
      </c>
      <c r="D16" s="284"/>
      <c r="E16" s="292"/>
      <c r="F16" s="300"/>
      <c r="G16" s="212"/>
      <c r="H16" s="181"/>
      <c r="I16" s="300"/>
      <c r="J16" s="300"/>
      <c r="K16" s="181"/>
      <c r="L16" s="181"/>
      <c r="M16" s="181"/>
      <c r="N16" s="181"/>
      <c r="O16" s="181"/>
      <c r="P16" s="181"/>
    </row>
    <row r="17" spans="1:17" s="21" customFormat="1" ht="25.5">
      <c r="A17" s="286" t="s">
        <v>66</v>
      </c>
      <c r="B17" s="287" t="s">
        <v>49</v>
      </c>
      <c r="C17" s="288" t="s">
        <v>131</v>
      </c>
      <c r="D17" s="289" t="s">
        <v>41</v>
      </c>
      <c r="E17" s="290">
        <v>34.2</v>
      </c>
      <c r="F17" s="299"/>
      <c r="G17" s="212"/>
      <c r="H17" s="181"/>
      <c r="I17" s="299"/>
      <c r="J17" s="299"/>
      <c r="K17" s="181"/>
      <c r="L17" s="181"/>
      <c r="M17" s="181"/>
      <c r="N17" s="181"/>
      <c r="O17" s="181"/>
      <c r="P17" s="181"/>
      <c r="Q17" s="32"/>
    </row>
    <row r="18" spans="1:17" s="21" customFormat="1" ht="14.25">
      <c r="A18" s="286" t="s">
        <v>69</v>
      </c>
      <c r="B18" s="287"/>
      <c r="C18" s="293" t="s">
        <v>498</v>
      </c>
      <c r="D18" s="289" t="s">
        <v>41</v>
      </c>
      <c r="E18" s="290">
        <v>34.2</v>
      </c>
      <c r="F18" s="299"/>
      <c r="G18" s="212"/>
      <c r="H18" s="181"/>
      <c r="I18" s="299"/>
      <c r="J18" s="299"/>
      <c r="K18" s="181"/>
      <c r="L18" s="181"/>
      <c r="M18" s="181"/>
      <c r="N18" s="181"/>
      <c r="O18" s="181"/>
      <c r="P18" s="181"/>
      <c r="Q18" s="32"/>
    </row>
    <row r="19" spans="1:17" s="21" customFormat="1" ht="22.5">
      <c r="A19" s="286" t="s">
        <v>134</v>
      </c>
      <c r="B19" s="287" t="s">
        <v>68</v>
      </c>
      <c r="C19" s="294" t="s">
        <v>499</v>
      </c>
      <c r="D19" s="289" t="s">
        <v>41</v>
      </c>
      <c r="E19" s="290">
        <v>34.2</v>
      </c>
      <c r="F19" s="299"/>
      <c r="G19" s="212"/>
      <c r="H19" s="181"/>
      <c r="I19" s="299"/>
      <c r="J19" s="299"/>
      <c r="K19" s="181"/>
      <c r="L19" s="181"/>
      <c r="M19" s="181"/>
      <c r="N19" s="181"/>
      <c r="O19" s="181"/>
      <c r="P19" s="181"/>
      <c r="Q19" s="32"/>
    </row>
    <row r="20" spans="1:16" s="31" customFormat="1" ht="12.75">
      <c r="A20" s="282">
        <v>4</v>
      </c>
      <c r="B20" s="291"/>
      <c r="C20" s="283" t="s">
        <v>71</v>
      </c>
      <c r="D20" s="289"/>
      <c r="E20" s="292"/>
      <c r="F20" s="300"/>
      <c r="G20" s="212"/>
      <c r="H20" s="181"/>
      <c r="I20" s="300"/>
      <c r="J20" s="300"/>
      <c r="K20" s="181"/>
      <c r="L20" s="181"/>
      <c r="M20" s="181"/>
      <c r="N20" s="181"/>
      <c r="O20" s="181"/>
      <c r="P20" s="181"/>
    </row>
    <row r="21" spans="1:16" s="31" customFormat="1" ht="38.25">
      <c r="A21" s="286" t="s">
        <v>135</v>
      </c>
      <c r="B21" s="287" t="s">
        <v>49</v>
      </c>
      <c r="C21" s="288" t="s">
        <v>502</v>
      </c>
      <c r="D21" s="289" t="s">
        <v>41</v>
      </c>
      <c r="E21" s="295">
        <v>542</v>
      </c>
      <c r="F21" s="299"/>
      <c r="G21" s="212"/>
      <c r="H21" s="181"/>
      <c r="I21" s="299"/>
      <c r="J21" s="299"/>
      <c r="K21" s="181"/>
      <c r="L21" s="181"/>
      <c r="M21" s="181"/>
      <c r="N21" s="181"/>
      <c r="O21" s="181"/>
      <c r="P21" s="181"/>
    </row>
    <row r="22" spans="1:16" s="31" customFormat="1" ht="12.75">
      <c r="A22" s="282" t="s">
        <v>140</v>
      </c>
      <c r="B22" s="291"/>
      <c r="C22" s="283" t="s">
        <v>72</v>
      </c>
      <c r="D22" s="284"/>
      <c r="E22" s="296"/>
      <c r="F22" s="211"/>
      <c r="G22" s="212"/>
      <c r="H22" s="181"/>
      <c r="I22" s="211"/>
      <c r="J22" s="211"/>
      <c r="K22" s="181"/>
      <c r="L22" s="181"/>
      <c r="M22" s="181"/>
      <c r="N22" s="181"/>
      <c r="O22" s="181"/>
      <c r="P22" s="181"/>
    </row>
    <row r="23" spans="1:17" s="21" customFormat="1" ht="22.5">
      <c r="A23" s="286" t="s">
        <v>141</v>
      </c>
      <c r="B23" s="287" t="s">
        <v>49</v>
      </c>
      <c r="C23" s="288" t="s">
        <v>500</v>
      </c>
      <c r="D23" s="289" t="s">
        <v>41</v>
      </c>
      <c r="E23" s="385">
        <v>44.2</v>
      </c>
      <c r="F23" s="211"/>
      <c r="G23" s="212"/>
      <c r="H23" s="181"/>
      <c r="I23" s="211"/>
      <c r="J23" s="211"/>
      <c r="K23" s="181"/>
      <c r="L23" s="181"/>
      <c r="M23" s="181"/>
      <c r="N23" s="181"/>
      <c r="O23" s="181"/>
      <c r="P23" s="181"/>
      <c r="Q23" s="32"/>
    </row>
    <row r="24" spans="1:16" s="21" customFormat="1" ht="22.5">
      <c r="A24" s="286" t="s">
        <v>142</v>
      </c>
      <c r="B24" s="287" t="s">
        <v>68</v>
      </c>
      <c r="C24" s="288" t="s">
        <v>501</v>
      </c>
      <c r="D24" s="289" t="s">
        <v>41</v>
      </c>
      <c r="E24" s="385">
        <v>44.2</v>
      </c>
      <c r="F24" s="211"/>
      <c r="G24" s="212"/>
      <c r="H24" s="181"/>
      <c r="I24" s="211"/>
      <c r="J24" s="211"/>
      <c r="K24" s="181"/>
      <c r="L24" s="181"/>
      <c r="M24" s="181"/>
      <c r="N24" s="181"/>
      <c r="O24" s="181"/>
      <c r="P24" s="181"/>
    </row>
    <row r="25" spans="1:17" s="21" customFormat="1" ht="19.5" customHeight="1">
      <c r="A25" s="558" t="s">
        <v>2</v>
      </c>
      <c r="B25" s="559"/>
      <c r="C25" s="559"/>
      <c r="D25" s="559"/>
      <c r="E25" s="559"/>
      <c r="F25" s="559"/>
      <c r="G25" s="559"/>
      <c r="H25" s="559"/>
      <c r="I25" s="559"/>
      <c r="J25" s="560"/>
      <c r="K25" s="276"/>
      <c r="L25" s="278">
        <f>SUM(L10:L24)</f>
        <v>0</v>
      </c>
      <c r="M25" s="279">
        <f>SUM(M10:M24)</f>
        <v>0</v>
      </c>
      <c r="N25" s="278">
        <f>SUM(N10:N24)</f>
        <v>0</v>
      </c>
      <c r="O25" s="279">
        <f>SUM(O10:O24)</f>
        <v>0</v>
      </c>
      <c r="P25" s="279">
        <f>O25+N25+M25</f>
        <v>0</v>
      </c>
      <c r="Q25" s="32"/>
    </row>
    <row r="26" spans="1:17" s="21" customFormat="1" ht="19.5" customHeight="1">
      <c r="A26" s="561" t="s">
        <v>81</v>
      </c>
      <c r="B26" s="562"/>
      <c r="C26" s="562"/>
      <c r="D26" s="562"/>
      <c r="E26" s="562"/>
      <c r="F26" s="562"/>
      <c r="G26" s="562"/>
      <c r="H26" s="562"/>
      <c r="I26" s="562"/>
      <c r="J26" s="563"/>
      <c r="K26" s="125">
        <v>5</v>
      </c>
      <c r="L26" s="125"/>
      <c r="M26" s="125"/>
      <c r="N26" s="125">
        <f>ROUND(N25*K26/100,2)</f>
        <v>0</v>
      </c>
      <c r="O26" s="125"/>
      <c r="P26" s="125">
        <f>N26</f>
        <v>0</v>
      </c>
      <c r="Q26" s="32"/>
    </row>
    <row r="27" spans="1:16" ht="19.5" customHeight="1">
      <c r="A27" s="561" t="s">
        <v>19</v>
      </c>
      <c r="B27" s="562"/>
      <c r="C27" s="562"/>
      <c r="D27" s="562"/>
      <c r="E27" s="562"/>
      <c r="F27" s="562"/>
      <c r="G27" s="562"/>
      <c r="H27" s="562"/>
      <c r="I27" s="562"/>
      <c r="J27" s="563"/>
      <c r="K27" s="275"/>
      <c r="L27" s="170">
        <f>SUM(L25:L26)</f>
        <v>0</v>
      </c>
      <c r="M27" s="170">
        <f>SUM(M25:M26)</f>
        <v>0</v>
      </c>
      <c r="N27" s="170">
        <f>SUM(N25:N26)</f>
        <v>0</v>
      </c>
      <c r="O27" s="170">
        <f>SUM(O25:O26)</f>
        <v>0</v>
      </c>
      <c r="P27" s="170">
        <f>SUM(P25:P26)</f>
        <v>0</v>
      </c>
    </row>
    <row r="28" spans="1:16" ht="12.7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17"/>
      <c r="M28" s="17"/>
      <c r="N28" s="17"/>
      <c r="O28" s="17"/>
      <c r="P28" s="18"/>
    </row>
    <row r="29" spans="1:16" ht="12.7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17"/>
      <c r="M29" s="17"/>
      <c r="N29" s="17"/>
      <c r="O29" s="17"/>
      <c r="P29" s="18"/>
    </row>
    <row r="30" spans="1:16" ht="12.7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17"/>
      <c r="M30" s="17"/>
      <c r="N30" s="17"/>
      <c r="O30" s="17"/>
      <c r="P30" s="18"/>
    </row>
    <row r="31" spans="3:7" ht="12.75">
      <c r="C31" s="541"/>
      <c r="D31" s="541"/>
      <c r="E31" s="541"/>
      <c r="F31" s="541"/>
      <c r="G31" s="207"/>
    </row>
    <row r="32" spans="3:7" ht="12.75">
      <c r="C32" s="533"/>
      <c r="D32" s="533"/>
      <c r="E32" s="533"/>
      <c r="F32" s="533"/>
      <c r="G32" s="207"/>
    </row>
    <row r="33" spans="3:7" ht="12.75">
      <c r="C33" s="533"/>
      <c r="D33" s="533"/>
      <c r="E33" s="533"/>
      <c r="F33" s="533"/>
      <c r="G33" s="207"/>
    </row>
    <row r="34" spans="3:7" ht="12.75">
      <c r="C34" s="535"/>
      <c r="D34" s="536"/>
      <c r="E34" s="536"/>
      <c r="F34" s="536"/>
      <c r="G34" s="536"/>
    </row>
  </sheetData>
  <sheetProtection/>
  <mergeCells count="15">
    <mergeCell ref="D4:P4"/>
    <mergeCell ref="L9:P9"/>
    <mergeCell ref="A9:A10"/>
    <mergeCell ref="B9:B10"/>
    <mergeCell ref="C9:C10"/>
    <mergeCell ref="D9:D10"/>
    <mergeCell ref="E9:E10"/>
    <mergeCell ref="F9:K9"/>
    <mergeCell ref="C34:G34"/>
    <mergeCell ref="A25:J25"/>
    <mergeCell ref="A26:J26"/>
    <mergeCell ref="A27:J27"/>
    <mergeCell ref="C31:F31"/>
    <mergeCell ref="C32:F32"/>
    <mergeCell ref="C33:F33"/>
  </mergeCells>
  <printOptions/>
  <pageMargins left="0.1968503937007874" right="0.03937007874015748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1-3
&amp;"Arial,Полужирный"&amp;UGRĪDAS.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Q37"/>
  <sheetViews>
    <sheetView zoomScale="85" zoomScaleNormal="85" zoomScaleSheetLayoutView="85" zoomScalePageLayoutView="0" workbookViewId="0" topLeftCell="A19">
      <selection activeCell="S19" sqref="S19"/>
    </sheetView>
  </sheetViews>
  <sheetFormatPr defaultColWidth="9.140625" defaultRowHeight="12.75"/>
  <cols>
    <col min="1" max="1" width="5.7109375" style="3" customWidth="1"/>
    <col min="2" max="2" width="7.8515625" style="3" customWidth="1"/>
    <col min="3" max="3" width="37.7109375" style="1" customWidth="1"/>
    <col min="4" max="4" width="6.00390625" style="2" customWidth="1"/>
    <col min="5" max="5" width="5.57421875" style="3" customWidth="1"/>
    <col min="6" max="6" width="6.28125" style="3" customWidth="1"/>
    <col min="7" max="7" width="6.57421875" style="4" customWidth="1"/>
    <col min="8" max="8" width="6.421875" style="5" customWidth="1"/>
    <col min="9" max="9" width="7.421875" style="5" customWidth="1"/>
    <col min="10" max="10" width="6.28125" style="5" customWidth="1"/>
    <col min="11" max="11" width="7.7109375" style="5" customWidth="1"/>
    <col min="12" max="13" width="8.421875" style="5" customWidth="1"/>
    <col min="14" max="14" width="9.421875" style="5" customWidth="1"/>
    <col min="15" max="15" width="8.421875" style="5" customWidth="1"/>
    <col min="16" max="16" width="9.421875" style="6" customWidth="1"/>
    <col min="17" max="16384" width="9.140625" style="6" customWidth="1"/>
  </cols>
  <sheetData>
    <row r="1" spans="1:15" s="48" customFormat="1" ht="15.75">
      <c r="A1" s="43"/>
      <c r="B1" s="43"/>
      <c r="C1" s="44"/>
      <c r="D1" s="45"/>
      <c r="E1" s="43"/>
      <c r="F1" s="43" t="s">
        <v>91</v>
      </c>
      <c r="G1" s="46"/>
      <c r="H1" s="47"/>
      <c r="I1" s="47"/>
      <c r="J1" s="47"/>
      <c r="K1" s="47"/>
      <c r="L1" s="47"/>
      <c r="M1" s="47"/>
      <c r="N1" s="47"/>
      <c r="O1" s="47"/>
    </row>
    <row r="2" spans="1:16" ht="15.75">
      <c r="A2" s="148"/>
      <c r="B2" s="148"/>
      <c r="C2" s="19"/>
      <c r="D2" s="149"/>
      <c r="E2" s="175" t="s">
        <v>92</v>
      </c>
      <c r="F2" s="148"/>
      <c r="G2" s="151"/>
      <c r="H2" s="152"/>
      <c r="I2" s="152"/>
      <c r="J2" s="152"/>
      <c r="K2" s="152"/>
      <c r="L2" s="152"/>
      <c r="M2" s="152"/>
      <c r="N2" s="152"/>
      <c r="O2" s="152"/>
      <c r="P2" s="163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1" t="s">
        <v>5</v>
      </c>
      <c r="B6" s="261"/>
      <c r="C6" s="262"/>
      <c r="D6" s="263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270">
        <f>P30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67" t="s">
        <v>6</v>
      </c>
      <c r="B9" s="567" t="s">
        <v>47</v>
      </c>
      <c r="C9" s="568" t="s">
        <v>7</v>
      </c>
      <c r="D9" s="569" t="s">
        <v>8</v>
      </c>
      <c r="E9" s="567" t="s">
        <v>9</v>
      </c>
      <c r="F9" s="566" t="s">
        <v>10</v>
      </c>
      <c r="G9" s="566"/>
      <c r="H9" s="566"/>
      <c r="I9" s="566"/>
      <c r="J9" s="566"/>
      <c r="K9" s="566"/>
      <c r="L9" s="566" t="s">
        <v>13</v>
      </c>
      <c r="M9" s="566"/>
      <c r="N9" s="566"/>
      <c r="O9" s="566"/>
      <c r="P9" s="566"/>
      <c r="Q9" s="9"/>
    </row>
    <row r="10" spans="1:16" ht="78.75" customHeight="1">
      <c r="A10" s="567"/>
      <c r="B10" s="567"/>
      <c r="C10" s="568"/>
      <c r="D10" s="569"/>
      <c r="E10" s="567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12.75">
      <c r="A11" s="54"/>
      <c r="B11" s="54"/>
      <c r="C11" s="55"/>
      <c r="D11" s="56"/>
      <c r="E11" s="54"/>
      <c r="F11" s="54"/>
      <c r="G11" s="212"/>
      <c r="H11" s="181"/>
      <c r="I11" s="298"/>
      <c r="J11" s="298"/>
      <c r="K11" s="181"/>
      <c r="L11" s="181"/>
      <c r="M11" s="181"/>
      <c r="N11" s="181"/>
      <c r="O11" s="181"/>
      <c r="P11" s="181"/>
    </row>
    <row r="12" spans="1:16" s="31" customFormat="1" ht="12.75">
      <c r="A12" s="66">
        <v>1</v>
      </c>
      <c r="B12" s="66"/>
      <c r="C12" s="67" t="s">
        <v>62</v>
      </c>
      <c r="D12" s="68"/>
      <c r="E12" s="69"/>
      <c r="F12" s="329"/>
      <c r="G12" s="212"/>
      <c r="H12" s="181"/>
      <c r="I12" s="59"/>
      <c r="J12" s="59"/>
      <c r="K12" s="181"/>
      <c r="L12" s="181"/>
      <c r="M12" s="181"/>
      <c r="N12" s="181"/>
      <c r="O12" s="181"/>
      <c r="P12" s="181"/>
    </row>
    <row r="13" spans="1:16" s="21" customFormat="1" ht="51">
      <c r="A13" s="60" t="s">
        <v>50</v>
      </c>
      <c r="B13" s="274" t="s">
        <v>64</v>
      </c>
      <c r="C13" s="61" t="s">
        <v>503</v>
      </c>
      <c r="D13" s="62" t="s">
        <v>42</v>
      </c>
      <c r="E13" s="60">
        <v>50</v>
      </c>
      <c r="F13" s="391"/>
      <c r="G13" s="398"/>
      <c r="H13" s="392"/>
      <c r="I13" s="390"/>
      <c r="J13" s="392"/>
      <c r="K13" s="392"/>
      <c r="L13" s="392"/>
      <c r="M13" s="392"/>
      <c r="N13" s="392"/>
      <c r="O13" s="392"/>
      <c r="P13" s="392"/>
    </row>
    <row r="14" spans="1:16" s="21" customFormat="1" ht="51">
      <c r="A14" s="60" t="s">
        <v>51</v>
      </c>
      <c r="B14" s="274" t="s">
        <v>64</v>
      </c>
      <c r="C14" s="61" t="s">
        <v>504</v>
      </c>
      <c r="D14" s="62" t="s">
        <v>42</v>
      </c>
      <c r="E14" s="60">
        <v>3</v>
      </c>
      <c r="F14" s="391"/>
      <c r="G14" s="398"/>
      <c r="H14" s="392"/>
      <c r="I14" s="390"/>
      <c r="J14" s="392"/>
      <c r="K14" s="392"/>
      <c r="L14" s="392"/>
      <c r="M14" s="392"/>
      <c r="N14" s="392"/>
      <c r="O14" s="392"/>
      <c r="P14" s="392"/>
    </row>
    <row r="15" spans="1:16" s="21" customFormat="1" ht="51">
      <c r="A15" s="60" t="s">
        <v>330</v>
      </c>
      <c r="B15" s="274" t="s">
        <v>64</v>
      </c>
      <c r="C15" s="61" t="s">
        <v>505</v>
      </c>
      <c r="D15" s="62" t="s">
        <v>42</v>
      </c>
      <c r="E15" s="60">
        <v>3</v>
      </c>
      <c r="F15" s="391"/>
      <c r="G15" s="398"/>
      <c r="H15" s="392"/>
      <c r="I15" s="390"/>
      <c r="J15" s="392"/>
      <c r="K15" s="392"/>
      <c r="L15" s="392"/>
      <c r="M15" s="392"/>
      <c r="N15" s="392"/>
      <c r="O15" s="392"/>
      <c r="P15" s="392"/>
    </row>
    <row r="16" spans="1:16" s="21" customFormat="1" ht="51">
      <c r="A16" s="60" t="s">
        <v>331</v>
      </c>
      <c r="B16" s="274" t="s">
        <v>64</v>
      </c>
      <c r="C16" s="61" t="s">
        <v>506</v>
      </c>
      <c r="D16" s="62" t="s">
        <v>42</v>
      </c>
      <c r="E16" s="60">
        <v>5</v>
      </c>
      <c r="F16" s="391"/>
      <c r="G16" s="398"/>
      <c r="H16" s="392"/>
      <c r="I16" s="390"/>
      <c r="J16" s="392"/>
      <c r="K16" s="392"/>
      <c r="L16" s="392"/>
      <c r="M16" s="392"/>
      <c r="N16" s="392"/>
      <c r="O16" s="392"/>
      <c r="P16" s="392"/>
    </row>
    <row r="17" spans="1:16" s="21" customFormat="1" ht="31.5" customHeight="1">
      <c r="A17" s="60" t="s">
        <v>332</v>
      </c>
      <c r="B17" s="274" t="s">
        <v>64</v>
      </c>
      <c r="C17" s="70" t="s">
        <v>507</v>
      </c>
      <c r="D17" s="62" t="s">
        <v>42</v>
      </c>
      <c r="E17" s="60">
        <v>1</v>
      </c>
      <c r="F17" s="391"/>
      <c r="G17" s="398"/>
      <c r="H17" s="392"/>
      <c r="I17" s="454"/>
      <c r="J17" s="455"/>
      <c r="K17" s="455"/>
      <c r="L17" s="455"/>
      <c r="M17" s="455"/>
      <c r="N17" s="455"/>
      <c r="O17" s="455"/>
      <c r="P17" s="455"/>
    </row>
    <row r="18" spans="1:16" s="21" customFormat="1" ht="12.75">
      <c r="A18" s="66">
        <v>2</v>
      </c>
      <c r="B18" s="330"/>
      <c r="C18" s="67" t="s">
        <v>63</v>
      </c>
      <c r="D18" s="68"/>
      <c r="E18" s="66"/>
      <c r="F18" s="53"/>
      <c r="G18" s="212"/>
      <c r="H18" s="181"/>
      <c r="I18" s="53"/>
      <c r="J18" s="53"/>
      <c r="K18" s="181"/>
      <c r="L18" s="181"/>
      <c r="M18" s="181"/>
      <c r="N18" s="181"/>
      <c r="O18" s="181"/>
      <c r="P18" s="181"/>
    </row>
    <row r="19" spans="1:16" s="21" customFormat="1" ht="49.5" customHeight="1">
      <c r="A19" s="60" t="s">
        <v>53</v>
      </c>
      <c r="B19" s="274" t="s">
        <v>64</v>
      </c>
      <c r="C19" s="61" t="s">
        <v>508</v>
      </c>
      <c r="D19" s="62" t="s">
        <v>42</v>
      </c>
      <c r="E19" s="331">
        <v>22</v>
      </c>
      <c r="F19" s="53"/>
      <c r="G19" s="398"/>
      <c r="H19" s="181"/>
      <c r="I19" s="53"/>
      <c r="J19" s="392"/>
      <c r="K19" s="181"/>
      <c r="L19" s="181"/>
      <c r="M19" s="181"/>
      <c r="N19" s="181"/>
      <c r="O19" s="181"/>
      <c r="P19" s="181"/>
    </row>
    <row r="20" spans="1:16" s="21" customFormat="1" ht="49.5" customHeight="1">
      <c r="A20" s="60" t="s">
        <v>55</v>
      </c>
      <c r="B20" s="274" t="s">
        <v>64</v>
      </c>
      <c r="C20" s="61" t="s">
        <v>509</v>
      </c>
      <c r="D20" s="62" t="s">
        <v>42</v>
      </c>
      <c r="E20" s="331">
        <v>5</v>
      </c>
      <c r="F20" s="53"/>
      <c r="G20" s="398"/>
      <c r="H20" s="181"/>
      <c r="I20" s="53"/>
      <c r="J20" s="392"/>
      <c r="K20" s="181"/>
      <c r="L20" s="181"/>
      <c r="M20" s="181"/>
      <c r="N20" s="181"/>
      <c r="O20" s="181"/>
      <c r="P20" s="181"/>
    </row>
    <row r="21" spans="1:16" s="21" customFormat="1" ht="49.5" customHeight="1">
      <c r="A21" s="60" t="s">
        <v>56</v>
      </c>
      <c r="B21" s="274" t="s">
        <v>64</v>
      </c>
      <c r="C21" s="61" t="s">
        <v>511</v>
      </c>
      <c r="D21" s="62" t="s">
        <v>42</v>
      </c>
      <c r="E21" s="331">
        <v>2</v>
      </c>
      <c r="F21" s="53"/>
      <c r="G21" s="398"/>
      <c r="H21" s="181"/>
      <c r="I21" s="53"/>
      <c r="J21" s="392"/>
      <c r="K21" s="181"/>
      <c r="L21" s="181"/>
      <c r="M21" s="181"/>
      <c r="N21" s="181"/>
      <c r="O21" s="181"/>
      <c r="P21" s="181"/>
    </row>
    <row r="22" spans="1:16" s="21" customFormat="1" ht="49.5" customHeight="1">
      <c r="A22" s="60" t="s">
        <v>57</v>
      </c>
      <c r="B22" s="274" t="s">
        <v>64</v>
      </c>
      <c r="C22" s="61" t="s">
        <v>512</v>
      </c>
      <c r="D22" s="62" t="s">
        <v>42</v>
      </c>
      <c r="E22" s="331">
        <v>1</v>
      </c>
      <c r="F22" s="53"/>
      <c r="G22" s="398"/>
      <c r="H22" s="181"/>
      <c r="I22" s="53"/>
      <c r="J22" s="392"/>
      <c r="K22" s="181"/>
      <c r="L22" s="181"/>
      <c r="M22" s="181"/>
      <c r="N22" s="181"/>
      <c r="O22" s="181"/>
      <c r="P22" s="181"/>
    </row>
    <row r="23" spans="1:16" s="21" customFormat="1" ht="49.5" customHeight="1">
      <c r="A23" s="60" t="s">
        <v>58</v>
      </c>
      <c r="B23" s="274" t="s">
        <v>64</v>
      </c>
      <c r="C23" s="61" t="s">
        <v>510</v>
      </c>
      <c r="D23" s="62" t="s">
        <v>42</v>
      </c>
      <c r="E23" s="331">
        <v>1</v>
      </c>
      <c r="F23" s="53"/>
      <c r="G23" s="398"/>
      <c r="H23" s="181"/>
      <c r="I23" s="53"/>
      <c r="J23" s="392"/>
      <c r="K23" s="181"/>
      <c r="L23" s="181"/>
      <c r="M23" s="181"/>
      <c r="N23" s="181"/>
      <c r="O23" s="181"/>
      <c r="P23" s="181"/>
    </row>
    <row r="24" spans="1:16" s="21" customFormat="1" ht="49.5" customHeight="1">
      <c r="A24" s="60" t="s">
        <v>59</v>
      </c>
      <c r="B24" s="274" t="s">
        <v>64</v>
      </c>
      <c r="C24" s="61" t="s">
        <v>513</v>
      </c>
      <c r="D24" s="62" t="s">
        <v>42</v>
      </c>
      <c r="E24" s="331">
        <v>1</v>
      </c>
      <c r="F24" s="53"/>
      <c r="G24" s="398"/>
      <c r="H24" s="181"/>
      <c r="I24" s="53"/>
      <c r="J24" s="392"/>
      <c r="K24" s="181"/>
      <c r="L24" s="181"/>
      <c r="M24" s="181"/>
      <c r="N24" s="181"/>
      <c r="O24" s="181"/>
      <c r="P24" s="181"/>
    </row>
    <row r="25" spans="1:16" s="21" customFormat="1" ht="49.5" customHeight="1">
      <c r="A25" s="60" t="s">
        <v>60</v>
      </c>
      <c r="B25" s="274" t="s">
        <v>64</v>
      </c>
      <c r="C25" s="61" t="s">
        <v>515</v>
      </c>
      <c r="D25" s="62" t="s">
        <v>42</v>
      </c>
      <c r="E25" s="331">
        <v>4</v>
      </c>
      <c r="F25" s="53"/>
      <c r="G25" s="398"/>
      <c r="H25" s="181"/>
      <c r="I25" s="53"/>
      <c r="J25" s="392"/>
      <c r="K25" s="181"/>
      <c r="L25" s="181"/>
      <c r="M25" s="181"/>
      <c r="N25" s="181"/>
      <c r="O25" s="181"/>
      <c r="P25" s="181"/>
    </row>
    <row r="26" spans="1:17" s="21" customFormat="1" ht="49.5" customHeight="1">
      <c r="A26" s="60" t="s">
        <v>61</v>
      </c>
      <c r="B26" s="274" t="s">
        <v>64</v>
      </c>
      <c r="C26" s="61" t="s">
        <v>582</v>
      </c>
      <c r="D26" s="62" t="s">
        <v>42</v>
      </c>
      <c r="E26" s="331">
        <v>1</v>
      </c>
      <c r="F26" s="53"/>
      <c r="G26" s="398"/>
      <c r="H26" s="181"/>
      <c r="I26" s="53"/>
      <c r="J26" s="392"/>
      <c r="K26" s="181"/>
      <c r="L26" s="181"/>
      <c r="M26" s="181"/>
      <c r="N26" s="181"/>
      <c r="O26" s="181"/>
      <c r="P26" s="181"/>
      <c r="Q26" s="32"/>
    </row>
    <row r="27" spans="1:17" s="21" customFormat="1" ht="49.5" customHeight="1">
      <c r="A27" s="60" t="s">
        <v>329</v>
      </c>
      <c r="B27" s="274" t="s">
        <v>64</v>
      </c>
      <c r="C27" s="61" t="s">
        <v>514</v>
      </c>
      <c r="D27" s="62" t="s">
        <v>42</v>
      </c>
      <c r="E27" s="331">
        <v>3</v>
      </c>
      <c r="F27" s="53"/>
      <c r="G27" s="398"/>
      <c r="H27" s="181"/>
      <c r="I27" s="53"/>
      <c r="J27" s="392"/>
      <c r="K27" s="181"/>
      <c r="L27" s="181"/>
      <c r="M27" s="181"/>
      <c r="N27" s="181"/>
      <c r="O27" s="181"/>
      <c r="P27" s="181"/>
      <c r="Q27" s="32"/>
    </row>
    <row r="28" spans="1:16" ht="19.5" customHeight="1">
      <c r="A28" s="565" t="s">
        <v>2</v>
      </c>
      <c r="B28" s="565"/>
      <c r="C28" s="565"/>
      <c r="D28" s="565"/>
      <c r="E28" s="565"/>
      <c r="F28" s="565"/>
      <c r="G28" s="565"/>
      <c r="H28" s="565"/>
      <c r="I28" s="565"/>
      <c r="J28" s="565"/>
      <c r="K28" s="158"/>
      <c r="L28" s="242">
        <f>SUM(L13:L27)</f>
        <v>0</v>
      </c>
      <c r="M28" s="242">
        <f>SUM(M13:M27)</f>
        <v>0</v>
      </c>
      <c r="N28" s="242">
        <f>SUM(N13:N27)</f>
        <v>0</v>
      </c>
      <c r="O28" s="242">
        <f>SUM(O13:O27)</f>
        <v>0</v>
      </c>
      <c r="P28" s="242">
        <f>SUM(P13:P27)</f>
        <v>0</v>
      </c>
    </row>
    <row r="29" spans="1:16" ht="19.5" customHeight="1">
      <c r="A29" s="550" t="s">
        <v>81</v>
      </c>
      <c r="B29" s="550"/>
      <c r="C29" s="550"/>
      <c r="D29" s="550"/>
      <c r="E29" s="550"/>
      <c r="F29" s="550"/>
      <c r="G29" s="550"/>
      <c r="H29" s="550"/>
      <c r="I29" s="550"/>
      <c r="J29" s="550"/>
      <c r="K29" s="125">
        <v>5</v>
      </c>
      <c r="L29" s="125"/>
      <c r="M29" s="125"/>
      <c r="N29" s="125">
        <f>ROUND(N28*K29/100,2)</f>
        <v>0</v>
      </c>
      <c r="O29" s="125"/>
      <c r="P29" s="125">
        <f>N29</f>
        <v>0</v>
      </c>
    </row>
    <row r="30" spans="1:16" ht="19.5" customHeight="1">
      <c r="A30" s="550" t="s">
        <v>19</v>
      </c>
      <c r="B30" s="550"/>
      <c r="C30" s="550"/>
      <c r="D30" s="550"/>
      <c r="E30" s="550"/>
      <c r="F30" s="550"/>
      <c r="G30" s="550"/>
      <c r="H30" s="550"/>
      <c r="I30" s="550"/>
      <c r="J30" s="550"/>
      <c r="K30" s="275"/>
      <c r="L30" s="170">
        <f>SUM(L28:L29)</f>
        <v>0</v>
      </c>
      <c r="M30" s="170">
        <f>SUM(M28:M29)</f>
        <v>0</v>
      </c>
      <c r="N30" s="170">
        <f>SUM(N28:N29)</f>
        <v>0</v>
      </c>
      <c r="O30" s="170">
        <f>SUM(O28:O29)</f>
        <v>0</v>
      </c>
      <c r="P30" s="170">
        <f>SUM(P28:P29)</f>
        <v>0</v>
      </c>
    </row>
    <row r="31" spans="1:16" ht="12.7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17"/>
      <c r="M31" s="17"/>
      <c r="N31" s="17"/>
      <c r="O31" s="17"/>
      <c r="P31" s="18"/>
    </row>
    <row r="32" spans="1:16" ht="12.7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17"/>
      <c r="M32" s="17"/>
      <c r="N32" s="17"/>
      <c r="O32" s="17"/>
      <c r="P32" s="18"/>
    </row>
    <row r="33" spans="1:16" ht="12.7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17"/>
      <c r="M33" s="17"/>
      <c r="N33" s="17"/>
      <c r="O33" s="17"/>
      <c r="P33" s="18"/>
    </row>
    <row r="34" spans="3:7" ht="12.75">
      <c r="C34" s="541"/>
      <c r="D34" s="541"/>
      <c r="E34" s="541"/>
      <c r="F34" s="541"/>
      <c r="G34" s="207"/>
    </row>
    <row r="35" spans="3:7" ht="12.75">
      <c r="C35" s="533"/>
      <c r="D35" s="533"/>
      <c r="E35" s="533"/>
      <c r="F35" s="533"/>
      <c r="G35" s="207"/>
    </row>
    <row r="36" spans="3:7" ht="12.75">
      <c r="C36" s="533"/>
      <c r="D36" s="533"/>
      <c r="E36" s="533"/>
      <c r="F36" s="533"/>
      <c r="G36" s="207"/>
    </row>
    <row r="37" spans="3:7" ht="12.75">
      <c r="C37" s="535"/>
      <c r="D37" s="536"/>
      <c r="E37" s="536"/>
      <c r="F37" s="536"/>
      <c r="G37" s="536"/>
    </row>
  </sheetData>
  <sheetProtection/>
  <mergeCells count="15">
    <mergeCell ref="D4:P4"/>
    <mergeCell ref="L9:P9"/>
    <mergeCell ref="A9:A10"/>
    <mergeCell ref="B9:B10"/>
    <mergeCell ref="C9:C10"/>
    <mergeCell ref="D9:D10"/>
    <mergeCell ref="E9:E10"/>
    <mergeCell ref="F9:K9"/>
    <mergeCell ref="C37:G37"/>
    <mergeCell ref="A28:J28"/>
    <mergeCell ref="A29:J29"/>
    <mergeCell ref="A30:J30"/>
    <mergeCell ref="C34:F34"/>
    <mergeCell ref="C35:F35"/>
    <mergeCell ref="C36:F36"/>
  </mergeCells>
  <printOptions/>
  <pageMargins left="0.1968503937007874" right="0.1968503937007874" top="1.0236220472440944" bottom="0.3937007874015748" header="0.5118110236220472" footer="0.15748031496062992"/>
  <pageSetup horizontalDpi="300" verticalDpi="300" orientation="landscape" paperSize="9" scale="96" r:id="rId1"/>
  <headerFooter alignWithMargins="0">
    <oddHeader>&amp;C&amp;12LOKĀLĀ TĀME Nr. 1-4
&amp;"Arial,Полужирный"&amp;ULOGI, DURVIS.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Q22"/>
  <sheetViews>
    <sheetView view="pageBreakPreview" zoomScale="85" zoomScaleSheetLayoutView="85" zoomScalePageLayoutView="0" workbookViewId="0" topLeftCell="A1">
      <selection activeCell="F11" sqref="F11:P12"/>
    </sheetView>
  </sheetViews>
  <sheetFormatPr defaultColWidth="9.140625" defaultRowHeight="12.75"/>
  <cols>
    <col min="1" max="1" width="5.7109375" style="3" customWidth="1"/>
    <col min="2" max="2" width="7.8515625" style="3" customWidth="1"/>
    <col min="3" max="3" width="36.421875" style="1" customWidth="1"/>
    <col min="4" max="4" width="4.7109375" style="2" customWidth="1"/>
    <col min="5" max="5" width="4.57421875" style="3" customWidth="1"/>
    <col min="6" max="6" width="7.28125" style="3" customWidth="1"/>
    <col min="7" max="7" width="5.421875" style="4" customWidth="1"/>
    <col min="8" max="8" width="7.57421875" style="5" customWidth="1"/>
    <col min="9" max="9" width="7.8515625" style="5" customWidth="1"/>
    <col min="10" max="10" width="6.28125" style="5" customWidth="1"/>
    <col min="11" max="15" width="8.421875" style="5" customWidth="1"/>
    <col min="16" max="16" width="9.421875" style="6" customWidth="1"/>
    <col min="17" max="16384" width="9.140625" style="6" customWidth="1"/>
  </cols>
  <sheetData>
    <row r="1" spans="1:15" s="48" customFormat="1" ht="15.75">
      <c r="A1" s="43"/>
      <c r="B1" s="43"/>
      <c r="C1" s="44"/>
      <c r="D1" s="45"/>
      <c r="E1" s="43" t="s">
        <v>95</v>
      </c>
      <c r="F1" s="43"/>
      <c r="G1" s="46"/>
      <c r="H1" s="47"/>
      <c r="I1" s="47"/>
      <c r="J1" s="47"/>
      <c r="K1" s="47"/>
      <c r="L1" s="47"/>
      <c r="M1" s="47"/>
      <c r="N1" s="47"/>
      <c r="O1" s="47"/>
    </row>
    <row r="2" spans="1:16" s="48" customFormat="1" ht="15.75">
      <c r="A2" s="175"/>
      <c r="B2" s="175"/>
      <c r="C2" s="176"/>
      <c r="D2" s="177"/>
      <c r="E2" s="175" t="s">
        <v>673</v>
      </c>
      <c r="F2" s="175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s="42" customFormat="1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s="42" customFormat="1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1" t="s">
        <v>5</v>
      </c>
      <c r="B6" s="261"/>
      <c r="C6" s="262"/>
      <c r="D6" s="263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6" t="s">
        <v>679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9"/>
      <c r="P7" s="270">
        <f>P15</f>
        <v>0</v>
      </c>
    </row>
    <row r="8" spans="1:16" ht="14.25">
      <c r="A8" s="15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67" t="s">
        <v>6</v>
      </c>
      <c r="B9" s="567" t="s">
        <v>47</v>
      </c>
      <c r="C9" s="568" t="s">
        <v>7</v>
      </c>
      <c r="D9" s="569" t="s">
        <v>8</v>
      </c>
      <c r="E9" s="567" t="s">
        <v>9</v>
      </c>
      <c r="F9" s="566" t="s">
        <v>10</v>
      </c>
      <c r="G9" s="566"/>
      <c r="H9" s="566"/>
      <c r="I9" s="566"/>
      <c r="J9" s="566"/>
      <c r="K9" s="566"/>
      <c r="L9" s="566" t="s">
        <v>13</v>
      </c>
      <c r="M9" s="566"/>
      <c r="N9" s="566"/>
      <c r="O9" s="566"/>
      <c r="P9" s="566"/>
      <c r="Q9" s="9"/>
    </row>
    <row r="10" spans="1:16" ht="78.75" customHeight="1">
      <c r="A10" s="567"/>
      <c r="B10" s="567"/>
      <c r="C10" s="568"/>
      <c r="D10" s="569"/>
      <c r="E10" s="567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s="31" customFormat="1" ht="41.25" customHeight="1">
      <c r="A11" s="389" t="s">
        <v>132</v>
      </c>
      <c r="B11" s="397"/>
      <c r="C11" s="395" t="s">
        <v>333</v>
      </c>
      <c r="D11" s="396" t="s">
        <v>42</v>
      </c>
      <c r="E11" s="393">
        <v>1</v>
      </c>
      <c r="F11" s="391"/>
      <c r="G11" s="392"/>
      <c r="H11" s="455"/>
      <c r="I11" s="390"/>
      <c r="J11" s="455"/>
      <c r="K11" s="392"/>
      <c r="L11" s="392"/>
      <c r="M11" s="392"/>
      <c r="N11" s="390"/>
      <c r="O11" s="392"/>
      <c r="P11" s="392"/>
    </row>
    <row r="12" spans="1:17" s="21" customFormat="1" ht="51">
      <c r="A12" s="389" t="s">
        <v>166</v>
      </c>
      <c r="B12" s="397"/>
      <c r="C12" s="395" t="s">
        <v>170</v>
      </c>
      <c r="D12" s="396" t="s">
        <v>52</v>
      </c>
      <c r="E12" s="393">
        <v>18</v>
      </c>
      <c r="F12" s="391"/>
      <c r="G12" s="392"/>
      <c r="H12" s="392"/>
      <c r="I12" s="390"/>
      <c r="J12" s="392"/>
      <c r="K12" s="392"/>
      <c r="L12" s="392"/>
      <c r="M12" s="392"/>
      <c r="N12" s="392"/>
      <c r="O12" s="392"/>
      <c r="P12" s="392"/>
      <c r="Q12" s="32"/>
    </row>
    <row r="13" spans="1:16" ht="19.5" customHeight="1">
      <c r="A13" s="549" t="s">
        <v>2</v>
      </c>
      <c r="B13" s="549"/>
      <c r="C13" s="549"/>
      <c r="D13" s="549"/>
      <c r="E13" s="549"/>
      <c r="F13" s="549"/>
      <c r="G13" s="549"/>
      <c r="H13" s="549"/>
      <c r="I13" s="549"/>
      <c r="J13" s="549"/>
      <c r="K13" s="276"/>
      <c r="L13" s="170">
        <f>SUM(L11:L12)</f>
        <v>0</v>
      </c>
      <c r="M13" s="170">
        <f>SUM(M11:M12)</f>
        <v>0</v>
      </c>
      <c r="N13" s="170">
        <f>SUM(N11:N12)</f>
        <v>0</v>
      </c>
      <c r="O13" s="170">
        <f>SUM(O11:O12)</f>
        <v>0</v>
      </c>
      <c r="P13" s="170">
        <f>SUM(P11:P12)</f>
        <v>0</v>
      </c>
    </row>
    <row r="14" spans="1:16" ht="19.5" customHeight="1">
      <c r="A14" s="550" t="s">
        <v>81</v>
      </c>
      <c r="B14" s="550"/>
      <c r="C14" s="550"/>
      <c r="D14" s="550"/>
      <c r="E14" s="550"/>
      <c r="F14" s="550"/>
      <c r="G14" s="550"/>
      <c r="H14" s="550"/>
      <c r="I14" s="550"/>
      <c r="J14" s="550"/>
      <c r="K14" s="125">
        <v>5</v>
      </c>
      <c r="L14" s="125"/>
      <c r="M14" s="125"/>
      <c r="N14" s="125">
        <f>ROUND(N13*K14/100,2)</f>
        <v>0</v>
      </c>
      <c r="O14" s="125"/>
      <c r="P14" s="125">
        <f>N14</f>
        <v>0</v>
      </c>
    </row>
    <row r="15" spans="1:16" ht="19.5" customHeight="1">
      <c r="A15" s="550" t="s">
        <v>19</v>
      </c>
      <c r="B15" s="550"/>
      <c r="C15" s="550"/>
      <c r="D15" s="550"/>
      <c r="E15" s="550"/>
      <c r="F15" s="550"/>
      <c r="G15" s="550"/>
      <c r="H15" s="550"/>
      <c r="I15" s="550"/>
      <c r="J15" s="550"/>
      <c r="K15" s="275"/>
      <c r="L15" s="170">
        <f>SUM(L13:L14)</f>
        <v>0</v>
      </c>
      <c r="M15" s="170">
        <f>SUM(M13:M14)</f>
        <v>0</v>
      </c>
      <c r="N15" s="170">
        <f>SUM(N13:N14)</f>
        <v>0</v>
      </c>
      <c r="O15" s="170">
        <f>SUM(O13:O14)</f>
        <v>0</v>
      </c>
      <c r="P15" s="170">
        <f>SUM(P13:P14)</f>
        <v>0</v>
      </c>
    </row>
    <row r="16" spans="1:16" ht="12.7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17"/>
      <c r="M16" s="17"/>
      <c r="N16" s="17"/>
      <c r="O16" s="17"/>
      <c r="P16" s="18"/>
    </row>
    <row r="17" spans="1:16" ht="12.7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17"/>
      <c r="M17" s="17"/>
      <c r="N17" s="17"/>
      <c r="O17" s="17"/>
      <c r="P17" s="18"/>
    </row>
    <row r="18" spans="1:16" ht="12.75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17"/>
      <c r="M18" s="17"/>
      <c r="N18" s="17"/>
      <c r="O18" s="17"/>
      <c r="P18" s="18"/>
    </row>
    <row r="19" spans="3:7" ht="12.75">
      <c r="C19" s="541"/>
      <c r="D19" s="541"/>
      <c r="E19" s="541"/>
      <c r="F19" s="541"/>
      <c r="G19" s="207"/>
    </row>
    <row r="20" spans="3:7" ht="12.75">
      <c r="C20" s="533"/>
      <c r="D20" s="533"/>
      <c r="E20" s="533"/>
      <c r="F20" s="533"/>
      <c r="G20" s="207"/>
    </row>
    <row r="21" spans="3:7" ht="12.75">
      <c r="C21" s="533"/>
      <c r="D21" s="533"/>
      <c r="E21" s="533"/>
      <c r="F21" s="533"/>
      <c r="G21" s="207"/>
    </row>
    <row r="22" spans="3:7" ht="12.75">
      <c r="C22" s="535"/>
      <c r="D22" s="536"/>
      <c r="E22" s="536"/>
      <c r="F22" s="536"/>
      <c r="G22" s="536"/>
    </row>
  </sheetData>
  <sheetProtection/>
  <mergeCells count="15">
    <mergeCell ref="D4:P4"/>
    <mergeCell ref="L9:P9"/>
    <mergeCell ref="A9:A10"/>
    <mergeCell ref="B9:B10"/>
    <mergeCell ref="C9:C10"/>
    <mergeCell ref="D9:D10"/>
    <mergeCell ref="E9:E10"/>
    <mergeCell ref="F9:K9"/>
    <mergeCell ref="C22:G22"/>
    <mergeCell ref="A13:J13"/>
    <mergeCell ref="A14:J14"/>
    <mergeCell ref="A15:J15"/>
    <mergeCell ref="C19:F19"/>
    <mergeCell ref="C20:F20"/>
    <mergeCell ref="C21:F21"/>
  </mergeCells>
  <printOptions/>
  <pageMargins left="0.1968503937007874" right="0.1968503937007874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1-5
&amp;"Arial,Полужирный"&amp;UKĀPNES.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Q27"/>
  <sheetViews>
    <sheetView view="pageBreakPreview" zoomScale="85" zoomScaleSheetLayoutView="85" zoomScalePageLayoutView="0" workbookViewId="0" topLeftCell="A1">
      <selection activeCell="F12" sqref="F12:P17"/>
    </sheetView>
  </sheetViews>
  <sheetFormatPr defaultColWidth="9.140625" defaultRowHeight="12.75"/>
  <cols>
    <col min="1" max="1" width="5.7109375" style="3" customWidth="1"/>
    <col min="2" max="2" width="6.421875" style="3" customWidth="1"/>
    <col min="3" max="3" width="35.8515625" style="1" customWidth="1"/>
    <col min="4" max="4" width="4.7109375" style="2" customWidth="1"/>
    <col min="5" max="5" width="7.8515625" style="3" customWidth="1"/>
    <col min="6" max="6" width="6.28125" style="3" customWidth="1"/>
    <col min="7" max="7" width="6.57421875" style="4" customWidth="1"/>
    <col min="8" max="8" width="6.421875" style="5" customWidth="1"/>
    <col min="9" max="9" width="6.8515625" style="5" customWidth="1"/>
    <col min="10" max="10" width="6.28125" style="5" customWidth="1"/>
    <col min="11" max="11" width="6.57421875" style="5" customWidth="1"/>
    <col min="12" max="15" width="8.421875" style="5" customWidth="1"/>
    <col min="16" max="16" width="9.421875" style="6" customWidth="1"/>
    <col min="17" max="16384" width="9.140625" style="6" customWidth="1"/>
  </cols>
  <sheetData>
    <row r="1" spans="1:16" s="48" customFormat="1" ht="15.75">
      <c r="A1" s="175"/>
      <c r="B1" s="175"/>
      <c r="C1" s="176"/>
      <c r="D1" s="177"/>
      <c r="E1" s="175" t="s">
        <v>97</v>
      </c>
      <c r="F1" s="175"/>
      <c r="G1" s="178"/>
      <c r="H1" s="179"/>
      <c r="I1" s="179"/>
      <c r="J1" s="179"/>
      <c r="K1" s="179"/>
      <c r="L1" s="179"/>
      <c r="M1" s="179"/>
      <c r="N1" s="179"/>
      <c r="O1" s="179"/>
      <c r="P1" s="180"/>
    </row>
    <row r="2" spans="1:16" s="48" customFormat="1" ht="15.75">
      <c r="A2" s="175"/>
      <c r="B2" s="175"/>
      <c r="C2" s="176"/>
      <c r="D2" s="177"/>
      <c r="E2" s="175" t="s">
        <v>98</v>
      </c>
      <c r="F2" s="175"/>
      <c r="G2" s="178"/>
      <c r="H2" s="179"/>
      <c r="I2" s="179"/>
      <c r="J2" s="179"/>
      <c r="K2" s="179"/>
      <c r="L2" s="179"/>
      <c r="M2" s="179"/>
      <c r="N2" s="179"/>
      <c r="O2" s="179"/>
      <c r="P2" s="180"/>
    </row>
    <row r="3" spans="1:16" ht="14.25">
      <c r="A3" s="162"/>
      <c r="B3" s="162"/>
      <c r="C3" s="19"/>
      <c r="D3" s="34"/>
      <c r="E3" s="148"/>
      <c r="F3" s="148"/>
      <c r="G3" s="151"/>
      <c r="H3" s="152"/>
      <c r="I3" s="152"/>
      <c r="J3" s="152"/>
      <c r="K3" s="152"/>
      <c r="L3" s="152"/>
      <c r="M3" s="152"/>
      <c r="N3" s="152"/>
      <c r="O3" s="152"/>
      <c r="P3" s="163"/>
    </row>
    <row r="4" spans="1:16" s="42" customFormat="1" ht="14.25" customHeight="1">
      <c r="A4" s="261" t="s">
        <v>3</v>
      </c>
      <c r="B4" s="261"/>
      <c r="C4" s="262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6" s="42" customFormat="1" ht="12.75">
      <c r="A5" s="261" t="s">
        <v>4</v>
      </c>
      <c r="B5" s="261"/>
      <c r="C5" s="262"/>
      <c r="D5" s="263"/>
      <c r="E5" s="247"/>
      <c r="F5" s="263"/>
      <c r="G5" s="264"/>
      <c r="H5" s="264"/>
      <c r="I5" s="265"/>
      <c r="J5" s="265"/>
      <c r="K5" s="265"/>
      <c r="L5" s="265"/>
      <c r="M5" s="265"/>
      <c r="N5" s="265"/>
      <c r="O5" s="265"/>
      <c r="P5" s="265"/>
    </row>
    <row r="6" spans="1:16" ht="12.75">
      <c r="A6" s="261" t="s">
        <v>5</v>
      </c>
      <c r="B6" s="261"/>
      <c r="C6" s="262"/>
      <c r="D6" s="263"/>
      <c r="E6" s="247"/>
      <c r="F6" s="247"/>
      <c r="G6" s="263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12.75">
      <c r="A7" s="261" t="s">
        <v>404</v>
      </c>
      <c r="B7" s="261"/>
      <c r="C7" s="262"/>
      <c r="D7" s="267"/>
      <c r="E7" s="247"/>
      <c r="F7" s="247"/>
      <c r="G7" s="263"/>
      <c r="H7" s="264"/>
      <c r="I7" s="264"/>
      <c r="J7" s="264"/>
      <c r="K7" s="264"/>
      <c r="L7" s="264"/>
      <c r="M7" s="264"/>
      <c r="N7" s="268" t="s">
        <v>296</v>
      </c>
      <c r="O7" s="264"/>
      <c r="P7" s="270">
        <f>P20</f>
        <v>0</v>
      </c>
    </row>
    <row r="8" spans="1:16" ht="14.25">
      <c r="A8" s="150"/>
      <c r="B8" s="162"/>
      <c r="C8" s="19"/>
      <c r="D8" s="149"/>
      <c r="E8" s="148"/>
      <c r="F8" s="148"/>
      <c r="G8" s="151"/>
      <c r="H8" s="152"/>
      <c r="I8" s="152"/>
      <c r="J8" s="152"/>
      <c r="K8" s="152"/>
      <c r="L8" s="152"/>
      <c r="M8" s="152"/>
      <c r="N8" s="152"/>
      <c r="O8" s="152"/>
      <c r="P8" s="163"/>
    </row>
    <row r="9" spans="1:17" ht="20.25" customHeight="1">
      <c r="A9" s="522" t="s">
        <v>6</v>
      </c>
      <c r="B9" s="522" t="s">
        <v>47</v>
      </c>
      <c r="C9" s="554" t="s">
        <v>7</v>
      </c>
      <c r="D9" s="556" t="s">
        <v>8</v>
      </c>
      <c r="E9" s="522" t="s">
        <v>9</v>
      </c>
      <c r="F9" s="521" t="s">
        <v>10</v>
      </c>
      <c r="G9" s="521"/>
      <c r="H9" s="521"/>
      <c r="I9" s="521"/>
      <c r="J9" s="521"/>
      <c r="K9" s="553"/>
      <c r="L9" s="552" t="s">
        <v>13</v>
      </c>
      <c r="M9" s="521"/>
      <c r="N9" s="521"/>
      <c r="O9" s="521"/>
      <c r="P9" s="553"/>
      <c r="Q9" s="9"/>
    </row>
    <row r="10" spans="1:16" ht="78.75" customHeight="1">
      <c r="A10" s="523"/>
      <c r="B10" s="523"/>
      <c r="C10" s="555"/>
      <c r="D10" s="557"/>
      <c r="E10" s="523"/>
      <c r="F10" s="7" t="s">
        <v>11</v>
      </c>
      <c r="G10" s="7" t="s">
        <v>32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12</v>
      </c>
      <c r="M10" s="8" t="s">
        <v>33</v>
      </c>
      <c r="N10" s="8" t="s">
        <v>34</v>
      </c>
      <c r="O10" s="8" t="s">
        <v>35</v>
      </c>
      <c r="P10" s="8" t="s">
        <v>37</v>
      </c>
    </row>
    <row r="11" spans="1:16" ht="31.5" customHeight="1">
      <c r="A11" s="333" t="s">
        <v>154</v>
      </c>
      <c r="B11" s="274"/>
      <c r="C11" s="73" t="s">
        <v>155</v>
      </c>
      <c r="D11" s="74"/>
      <c r="E11" s="71"/>
      <c r="F11" s="7"/>
      <c r="G11" s="212"/>
      <c r="H11" s="181"/>
      <c r="I11" s="221"/>
      <c r="J11" s="221"/>
      <c r="K11" s="181"/>
      <c r="L11" s="181"/>
      <c r="M11" s="181"/>
      <c r="N11" s="181"/>
      <c r="O11" s="181"/>
      <c r="P11" s="181"/>
    </row>
    <row r="12" spans="1:16" s="31" customFormat="1" ht="36">
      <c r="A12" s="334" t="s">
        <v>157</v>
      </c>
      <c r="B12" s="274" t="s">
        <v>307</v>
      </c>
      <c r="C12" s="401" t="s">
        <v>516</v>
      </c>
      <c r="D12" s="399" t="s">
        <v>334</v>
      </c>
      <c r="E12" s="404">
        <v>1801</v>
      </c>
      <c r="F12" s="72"/>
      <c r="G12" s="212"/>
      <c r="H12" s="181"/>
      <c r="I12" s="25"/>
      <c r="J12" s="392"/>
      <c r="K12" s="181"/>
      <c r="L12" s="181"/>
      <c r="M12" s="181"/>
      <c r="N12" s="181"/>
      <c r="O12" s="181"/>
      <c r="P12" s="181"/>
    </row>
    <row r="13" spans="1:16" s="31" customFormat="1" ht="31.5" customHeight="1">
      <c r="A13" s="334"/>
      <c r="B13" s="274" t="s">
        <v>307</v>
      </c>
      <c r="C13" s="401" t="s">
        <v>335</v>
      </c>
      <c r="D13" s="399" t="s">
        <v>334</v>
      </c>
      <c r="E13" s="402">
        <v>88.1</v>
      </c>
      <c r="F13" s="72"/>
      <c r="G13" s="212"/>
      <c r="H13" s="181"/>
      <c r="I13" s="25"/>
      <c r="J13" s="392"/>
      <c r="K13" s="181"/>
      <c r="L13" s="181"/>
      <c r="M13" s="181"/>
      <c r="N13" s="181"/>
      <c r="O13" s="181"/>
      <c r="P13" s="181"/>
    </row>
    <row r="14" spans="1:17" s="21" customFormat="1" ht="31.5" customHeight="1">
      <c r="A14" s="334" t="s">
        <v>150</v>
      </c>
      <c r="B14" s="274" t="s">
        <v>307</v>
      </c>
      <c r="C14" s="403" t="s">
        <v>168</v>
      </c>
      <c r="D14" s="399" t="s">
        <v>334</v>
      </c>
      <c r="E14" s="402">
        <v>61.9</v>
      </c>
      <c r="F14" s="52"/>
      <c r="G14" s="212"/>
      <c r="H14" s="181"/>
      <c r="I14" s="332"/>
      <c r="J14" s="392"/>
      <c r="K14" s="181"/>
      <c r="L14" s="181"/>
      <c r="M14" s="181"/>
      <c r="N14" s="181"/>
      <c r="O14" s="181"/>
      <c r="P14" s="181"/>
      <c r="Q14" s="32"/>
    </row>
    <row r="15" spans="1:17" s="21" customFormat="1" ht="31.5" customHeight="1">
      <c r="A15" s="334" t="s">
        <v>148</v>
      </c>
      <c r="B15" s="274"/>
      <c r="C15" s="76" t="s">
        <v>158</v>
      </c>
      <c r="D15" s="75"/>
      <c r="E15" s="336"/>
      <c r="F15" s="52"/>
      <c r="G15" s="212"/>
      <c r="H15" s="181"/>
      <c r="I15" s="332"/>
      <c r="J15" s="392"/>
      <c r="K15" s="181"/>
      <c r="L15" s="181"/>
      <c r="M15" s="181"/>
      <c r="N15" s="181"/>
      <c r="O15" s="181"/>
      <c r="P15" s="181"/>
      <c r="Q15" s="32"/>
    </row>
    <row r="16" spans="1:17" s="21" customFormat="1" ht="37.5" customHeight="1">
      <c r="A16" s="334" t="s">
        <v>161</v>
      </c>
      <c r="B16" s="274" t="s">
        <v>307</v>
      </c>
      <c r="C16" s="405" t="s">
        <v>517</v>
      </c>
      <c r="D16" s="75" t="s">
        <v>159</v>
      </c>
      <c r="E16" s="336">
        <v>742.5</v>
      </c>
      <c r="F16" s="52"/>
      <c r="G16" s="212"/>
      <c r="H16" s="181"/>
      <c r="I16" s="332"/>
      <c r="J16" s="392"/>
      <c r="K16" s="181"/>
      <c r="L16" s="181"/>
      <c r="M16" s="181"/>
      <c r="N16" s="181"/>
      <c r="O16" s="181"/>
      <c r="P16" s="181"/>
      <c r="Q16" s="32"/>
    </row>
    <row r="17" spans="1:17" s="21" customFormat="1" ht="39" customHeight="1">
      <c r="A17" s="335" t="s">
        <v>169</v>
      </c>
      <c r="B17" s="274" t="s">
        <v>307</v>
      </c>
      <c r="C17" s="401" t="s">
        <v>336</v>
      </c>
      <c r="D17" s="75" t="s">
        <v>159</v>
      </c>
      <c r="E17" s="337">
        <v>34.2</v>
      </c>
      <c r="F17" s="65"/>
      <c r="G17" s="212"/>
      <c r="H17" s="181"/>
      <c r="I17" s="332"/>
      <c r="J17" s="392"/>
      <c r="K17" s="181"/>
      <c r="L17" s="181"/>
      <c r="M17" s="181"/>
      <c r="N17" s="181"/>
      <c r="O17" s="181"/>
      <c r="P17" s="181"/>
      <c r="Q17" s="32"/>
    </row>
    <row r="18" spans="1:16" ht="12.75">
      <c r="A18" s="558" t="s">
        <v>2</v>
      </c>
      <c r="B18" s="559"/>
      <c r="C18" s="559"/>
      <c r="D18" s="559"/>
      <c r="E18" s="559"/>
      <c r="F18" s="559"/>
      <c r="G18" s="559"/>
      <c r="H18" s="559"/>
      <c r="I18" s="559"/>
      <c r="J18" s="560"/>
      <c r="K18" s="276"/>
      <c r="L18" s="170">
        <f>SUM(L12:L17)</f>
        <v>0</v>
      </c>
      <c r="M18" s="170">
        <f>SUM(M12:M17)</f>
        <v>0</v>
      </c>
      <c r="N18" s="170">
        <f>SUM(N12:N17)</f>
        <v>0</v>
      </c>
      <c r="O18" s="170">
        <f>SUM(O12:O17)</f>
        <v>0</v>
      </c>
      <c r="P18" s="170">
        <f>SUM(P12:P17)</f>
        <v>0</v>
      </c>
    </row>
    <row r="19" spans="1:16" ht="12.75">
      <c r="A19" s="561" t="s">
        <v>81</v>
      </c>
      <c r="B19" s="562"/>
      <c r="C19" s="562"/>
      <c r="D19" s="562"/>
      <c r="E19" s="562"/>
      <c r="F19" s="562"/>
      <c r="G19" s="562"/>
      <c r="H19" s="562"/>
      <c r="I19" s="562"/>
      <c r="J19" s="563"/>
      <c r="K19" s="125">
        <v>5</v>
      </c>
      <c r="L19" s="125"/>
      <c r="M19" s="125"/>
      <c r="N19" s="125">
        <f>ROUND(N18*K19/100,2)</f>
        <v>0</v>
      </c>
      <c r="O19" s="125"/>
      <c r="P19" s="125">
        <f>N19</f>
        <v>0</v>
      </c>
    </row>
    <row r="20" spans="1:16" ht="12.75">
      <c r="A20" s="561" t="s">
        <v>19</v>
      </c>
      <c r="B20" s="562"/>
      <c r="C20" s="562"/>
      <c r="D20" s="562"/>
      <c r="E20" s="562"/>
      <c r="F20" s="562"/>
      <c r="G20" s="562"/>
      <c r="H20" s="562"/>
      <c r="I20" s="562"/>
      <c r="J20" s="563"/>
      <c r="K20" s="275"/>
      <c r="L20" s="170">
        <f>SUM(L18:L19)</f>
        <v>0</v>
      </c>
      <c r="M20" s="170">
        <f>SUM(M18:M19)</f>
        <v>0</v>
      </c>
      <c r="N20" s="170">
        <f>SUM(N18:N19)</f>
        <v>0</v>
      </c>
      <c r="O20" s="170">
        <f>SUM(O18:O19)</f>
        <v>0</v>
      </c>
      <c r="P20" s="170">
        <f>SUM(P18:P19)</f>
        <v>0</v>
      </c>
    </row>
    <row r="21" spans="1:16" ht="12.7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17"/>
      <c r="M21" s="17"/>
      <c r="N21" s="17"/>
      <c r="O21" s="17"/>
      <c r="P21" s="18"/>
    </row>
    <row r="22" spans="1:16" ht="12.7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17"/>
      <c r="M22" s="17"/>
      <c r="N22" s="17"/>
      <c r="O22" s="17"/>
      <c r="P22" s="18"/>
    </row>
    <row r="23" spans="1:16" ht="12.7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17"/>
      <c r="M23" s="17"/>
      <c r="N23" s="17"/>
      <c r="O23" s="17"/>
      <c r="P23" s="18"/>
    </row>
    <row r="24" spans="3:7" ht="12.75">
      <c r="C24" s="541"/>
      <c r="D24" s="541"/>
      <c r="E24" s="541"/>
      <c r="F24" s="541"/>
      <c r="G24" s="207"/>
    </row>
    <row r="25" spans="3:7" ht="12.75">
      <c r="C25" s="533"/>
      <c r="D25" s="533"/>
      <c r="E25" s="533"/>
      <c r="F25" s="533"/>
      <c r="G25" s="207"/>
    </row>
    <row r="26" spans="3:7" ht="12.75">
      <c r="C26" s="533"/>
      <c r="D26" s="533"/>
      <c r="E26" s="533"/>
      <c r="F26" s="533"/>
      <c r="G26" s="207"/>
    </row>
    <row r="27" spans="3:7" ht="12.75">
      <c r="C27" s="535"/>
      <c r="D27" s="536"/>
      <c r="E27" s="536"/>
      <c r="F27" s="536"/>
      <c r="G27" s="536"/>
    </row>
  </sheetData>
  <sheetProtection/>
  <mergeCells count="15">
    <mergeCell ref="D4:P4"/>
    <mergeCell ref="L9:P9"/>
    <mergeCell ref="A9:A10"/>
    <mergeCell ref="B9:B10"/>
    <mergeCell ref="C9:C10"/>
    <mergeCell ref="D9:D10"/>
    <mergeCell ref="E9:E10"/>
    <mergeCell ref="F9:K9"/>
    <mergeCell ref="C27:G27"/>
    <mergeCell ref="A18:J18"/>
    <mergeCell ref="A19:J19"/>
    <mergeCell ref="A20:J20"/>
    <mergeCell ref="C24:F24"/>
    <mergeCell ref="C25:F25"/>
    <mergeCell ref="C26:F26"/>
  </mergeCells>
  <printOptions/>
  <pageMargins left="0" right="0" top="1.0236220472440944" bottom="0.3937007874015748" header="0.5118110236220472" footer="0.15748031496062992"/>
  <pageSetup horizontalDpi="300" verticalDpi="300" orientation="landscape" paperSize="9" r:id="rId1"/>
  <headerFooter alignWithMargins="0">
    <oddHeader>&amp;C&amp;12LOKĀLĀ TĀME Nr. 1-6&amp;"Arial,Полужирный"&amp;U
IEKŠĒJĀ APDARE.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Darbinieks</cp:lastModifiedBy>
  <cp:lastPrinted>2017-05-22T09:08:01Z</cp:lastPrinted>
  <dcterms:created xsi:type="dcterms:W3CDTF">1999-12-06T13:05:42Z</dcterms:created>
  <dcterms:modified xsi:type="dcterms:W3CDTF">2018-04-16T16:58:46Z</dcterms:modified>
  <cp:category/>
  <cp:version/>
  <cp:contentType/>
  <cp:contentStatus/>
</cp:coreProperties>
</file>